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anded cost" sheetId="1" state="visible" r:id="rId1"/>
    <sheet xmlns:r="http://schemas.openxmlformats.org/officeDocument/2006/relationships" name="How to use" sheetId="2" state="visible" r:id="rId2"/>
    <sheet xmlns:r="http://schemas.openxmlformats.org/officeDocument/2006/relationships" name="Example" sheetId="3" state="visible" r:id="rId3"/>
  </sheets>
  <definedNames/>
  <calcPr calcId="124519" fullCalcOnLoad="1"/>
</workbook>
</file>

<file path=xl/styles.xml><?xml version="1.0" encoding="utf-8"?>
<styleSheet xmlns="http://schemas.openxmlformats.org/spreadsheetml/2006/main">
  <numFmts count="10">
    <numFmt numFmtId="164" formatCode="dd mmm yyyy"/>
    <numFmt numFmtId="165" formatCode="&quot;$&quot;#,##0.00"/>
    <numFmt numFmtId="166" formatCode="#,##0.000"/>
    <numFmt numFmtId="167" formatCode="0.0000%"/>
    <numFmt numFmtId="168" formatCode="yyyy-mm-dd"/>
    <numFmt numFmtId="169" formatCode="0.000%"/>
    <numFmt numFmtId="170" formatCode="&quot;$&quot;#,##0.0000"/>
    <numFmt numFmtId="171" formatCode="0.000000"/>
    <numFmt numFmtId="172" formatCode="0.000"/>
    <numFmt numFmtId="173" formatCode="0.0%"/>
  </numFmts>
  <fonts count="7">
    <font>
      <name val="Calibri"/>
      <family val="2"/>
      <color theme="1"/>
      <sz val="11"/>
      <scheme val="minor"/>
    </font>
    <font>
      <name val="Calibri"/>
      <b val="1"/>
      <color rgb="0016150F"/>
      <sz val="16"/>
    </font>
    <font>
      <name val="Calibri"/>
      <i val="1"/>
      <color rgb="006F6A60"/>
      <sz val="9"/>
    </font>
    <font>
      <name val="Calibri"/>
      <b val="1"/>
      <color rgb="0016150F"/>
      <sz val="12"/>
    </font>
    <font>
      <name val="Calibri"/>
      <color rgb="0016150F"/>
      <sz val="10"/>
    </font>
    <font>
      <name val="Calibri"/>
      <b val="1"/>
      <color rgb="0016150F"/>
      <sz val="10"/>
    </font>
    <font>
      <name val="Calibri"/>
      <b val="1"/>
      <color rgb="00FFFFFF"/>
      <sz val="10"/>
    </font>
  </fonts>
  <fills count="7">
    <fill>
      <patternFill/>
    </fill>
    <fill>
      <patternFill patternType="gray125"/>
    </fill>
    <fill>
      <patternFill patternType="solid">
        <fgColor rgb="00FFF4DC"/>
      </patternFill>
    </fill>
    <fill>
      <patternFill patternType="solid">
        <fgColor rgb="00F2EEE8"/>
      </patternFill>
    </fill>
    <fill>
      <patternFill patternType="solid">
        <fgColor rgb="008A4F12"/>
      </patternFill>
    </fill>
    <fill>
      <patternFill patternType="solid">
        <fgColor rgb="0016150F"/>
      </patternFill>
    </fill>
    <fill>
      <patternFill patternType="solid">
        <fgColor rgb="00E2DCD2"/>
      </patternFill>
    </fill>
  </fills>
  <borders count="2">
    <border>
      <left/>
      <right/>
      <top/>
      <bottom/>
      <diagonal/>
    </border>
    <border>
      <left style="thin">
        <color rgb="00CDC5B8"/>
      </left>
      <right style="thin">
        <color rgb="00CDC5B8"/>
      </right>
      <top style="thin">
        <color rgb="00CDC5B8"/>
      </top>
      <bottom style="thin">
        <color rgb="00CDC5B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49" fontId="4" fillId="2" borderId="1" applyProtection="1" pivotButton="0" quotePrefix="0" xfId="0">
      <protection locked="0" hidden="0"/>
    </xf>
    <xf numFmtId="3" fontId="4" fillId="3" borderId="1" pivotButton="0" quotePrefix="0" xfId="0"/>
    <xf numFmtId="167" fontId="4" fillId="0" borderId="0" pivotButton="0" quotePrefix="0" xfId="0"/>
    <xf numFmtId="165" fontId="4" fillId="3" borderId="1" pivotButton="0" quotePrefix="0" xfId="0"/>
    <xf numFmtId="164" fontId="4" fillId="0" borderId="0" pivotButton="0" quotePrefix="0" xfId="0"/>
    <xf numFmtId="165" fontId="4" fillId="0" borderId="0" pivotButton="0" quotePrefix="0" xfId="0"/>
    <xf numFmtId="164" fontId="4" fillId="2" borderId="1" applyProtection="1" pivotButton="0" quotePrefix="0" xfId="0">
      <protection locked="0" hidden="0"/>
    </xf>
    <xf numFmtId="166" fontId="4" fillId="3" borderId="1" pivotButton="0" quotePrefix="0" xfId="0"/>
    <xf numFmtId="0" fontId="4" fillId="3" borderId="1" pivotButton="0" quotePrefix="0" xfId="0"/>
    <xf numFmtId="169" fontId="4" fillId="0" borderId="0" pivotButton="0" quotePrefix="0" xfId="0"/>
    <xf numFmtId="165" fontId="4" fillId="2" borderId="1" applyProtection="1" pivotButton="0" quotePrefix="0" xfId="0">
      <protection locked="0" hidden="0"/>
    </xf>
    <xf numFmtId="165" fontId="5" fillId="3" borderId="1" pivotButton="0" quotePrefix="0" xfId="0"/>
    <xf numFmtId="10" fontId="4" fillId="3" borderId="1" pivotButton="0" quotePrefix="0" xfId="0"/>
    <xf numFmtId="0" fontId="6" fillId="4" borderId="0" applyAlignment="1" pivotButton="0" quotePrefix="0" xfId="0">
      <alignment vertical="center" wrapText="1"/>
    </xf>
    <xf numFmtId="0" fontId="6" fillId="5" borderId="0" applyAlignment="1" pivotButton="0" quotePrefix="0" xfId="0">
      <alignment vertical="center" wrapText="1"/>
    </xf>
    <xf numFmtId="0" fontId="4" fillId="2" borderId="1" applyProtection="1" pivotButton="0" quotePrefix="0" xfId="0">
      <protection locked="0" hidden="0"/>
    </xf>
    <xf numFmtId="3" fontId="4" fillId="2" borderId="1" applyProtection="1" pivotButton="0" quotePrefix="0" xfId="0">
      <protection locked="0" hidden="0"/>
    </xf>
    <xf numFmtId="170" fontId="4" fillId="2" borderId="1" applyProtection="1" pivotButton="0" quotePrefix="0" xfId="0">
      <protection locked="0" hidden="0"/>
    </xf>
    <xf numFmtId="171" fontId="4" fillId="2" borderId="1" applyProtection="1" pivotButton="0" quotePrefix="0" xfId="0">
      <protection locked="0" hidden="0"/>
    </xf>
    <xf numFmtId="10" fontId="4" fillId="2" borderId="1" applyProtection="1" pivotButton="0" quotePrefix="0" xfId="0">
      <protection locked="0" hidden="0"/>
    </xf>
    <xf numFmtId="172" fontId="4" fillId="3" borderId="1" pivotButton="0" quotePrefix="0" xfId="0"/>
    <xf numFmtId="173" fontId="4" fillId="3" borderId="1" pivotButton="0" quotePrefix="0" xfId="0"/>
    <xf numFmtId="170" fontId="4" fillId="3" borderId="1" pivotButton="0" quotePrefix="0" xfId="0"/>
    <xf numFmtId="0" fontId="5" fillId="6" borderId="1" pivotButton="0" quotePrefix="0" xfId="0"/>
    <xf numFmtId="3" fontId="5" fillId="6" borderId="1" pivotButton="0" quotePrefix="0" xfId="0"/>
    <xf numFmtId="165" fontId="5" fillId="6" borderId="1" pivotButton="0" quotePrefix="0" xfId="0"/>
    <xf numFmtId="172" fontId="5" fillId="6" borderId="1" pivotButton="0" quotePrefix="0" xfId="0"/>
    <xf numFmtId="170" fontId="5" fillId="6" borderId="1" pivotButton="0" quotePrefix="0" xfId="0"/>
    <xf numFmtId="10" fontId="5" fillId="6" borderId="1"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4" fillId="0"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Supercargo</author>
  </authors>
  <commentList>
    <comment ref="G5" authorId="0" shapeId="0">
      <text>
        <t>MPF is charged per ENTRY on entered value, then floored and capped. On a small entry the minimum binds and becomes a fixed per-entry cost. The limits change each 1 October; the sheet picks them from the entry date.</t>
      </text>
    </comment>
    <comment ref="A6" authorId="0" shapeId="0">
      <text>
        <t>HMF (0.125%) applies to cargo loaded or unloaded from a commercial vessel only (19 CFR 24.24(a)). Air cargo carries none.</t>
      </text>
    </comment>
    <comment ref="A10" authorId="0" shapeId="0">
      <text>
        <t>Freight and insurance are NOT in US customs value where separately identified (19 CFR 152.102(f)). They are allocated into landed cost below, never dutied.</t>
      </text>
    </comment>
    <comment ref="C20" authorId="0" shapeId="0">
      <text>
        <t>Type the 10-digit HTS number from your own entry summary (CBP Form 7501 or the ACE ES-003 report). This sheet never suggests a code — classification is your licensed broker's call.</t>
      </text>
    </comment>
    <comment ref="H20" authorId="0" shapeId="0">
      <text>
        <t>Section 232 derivative duty is charged on the FULL customs value for chapter 73 articles (HTS U.S. note 16). Take the rate from the Chapter 99 line on your entry.</t>
      </text>
    </comment>
    <comment ref="K20" authorId="0" shapeId="0">
      <text>
        <t>US customs value = FOB × units. International freight and insurance are excluded (19 CFR 152.102(f)).</t>
      </text>
    </comment>
    <comment ref="S20" authorId="0" shapeId="0">
      <text>
        <t>MPF is an entry-level fee, shared to lines by customs value whatever the charge basis.</t>
      </text>
    </comment>
  </commentList>
</comments>
</file>

<file path=xl/comments/comment2.xml><?xml version="1.0" encoding="utf-8"?>
<comments xmlns="http://schemas.openxmlformats.org/spreadsheetml/2006/main">
  <authors>
    <author>Supercargo</author>
  </authors>
  <commentList>
    <comment ref="G5" authorId="0" shapeId="0">
      <text>
        <t>MPF is charged per ENTRY on entered value, then floored and capped. On a small entry the minimum binds and becomes a fixed per-entry cost. The limits change each 1 October; the sheet picks them from the entry date.</t>
      </text>
    </comment>
    <comment ref="A6" authorId="0" shapeId="0">
      <text>
        <t>HMF (0.125%) applies to cargo loaded or unloaded from a commercial vessel only (19 CFR 24.24(a)). Air cargo carries none.</t>
      </text>
    </comment>
    <comment ref="A10" authorId="0" shapeId="0">
      <text>
        <t>Freight and insurance are NOT in US customs value where separately identified (19 CFR 152.102(f)). They are allocated into landed cost below, never dutied.</t>
      </text>
    </comment>
    <comment ref="C20" authorId="0" shapeId="0">
      <text>
        <t>Type the 10-digit HTS number from your own entry summary (CBP Form 7501 or the ACE ES-003 report). This sheet never suggests a code — classification is your licensed broker's call.</t>
      </text>
    </comment>
    <comment ref="H20" authorId="0" shapeId="0">
      <text>
        <t>Section 232 derivative duty is charged on the FULL customs value for chapter 73 articles (HTS U.S. note 16). Take the rate from the Chapter 99 line on your entry.</t>
      </text>
    </comment>
    <comment ref="K20" authorId="0" shapeId="0">
      <text>
        <t>US customs value = FOB × units. International freight and insurance are excluded (19 CFR 152.102(f)).</t>
      </text>
    </comment>
    <comment ref="S20" authorId="0" shapeId="0">
      <text>
        <t>MPF is an entry-level fee, shared to lines by customs value whatever the charge basis.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sheetPr>
  <dimension ref="A1:W51"/>
  <sheetViews>
    <sheetView showGridLines="0" workbookViewId="0">
      <pane xSplit="2" topLeftCell="C1" activePane="topRight" state="frozen"/>
      <selection pane="topRight" activeCell="A1" sqref="A1"/>
    </sheetView>
  </sheetViews>
  <sheetFormatPr baseColWidth="8" defaultRowHeight="15"/>
  <cols>
    <col width="34" customWidth="1" min="1" max="1"/>
    <col width="30" customWidth="1" min="2" max="2"/>
    <col width="18" customWidth="1" min="3" max="3"/>
    <col width="9" customWidth="1" min="4" max="4"/>
    <col width="12" customWidth="1" min="5" max="5"/>
    <col width="11" customWidth="1" min="6" max="6"/>
    <col width="10" customWidth="1" min="7" max="7"/>
    <col width="10" customWidth="1" min="8" max="8"/>
    <col width="10" customWidth="1" min="9" max="9"/>
    <col width="11" customWidth="1" min="10" max="10"/>
    <col width="13" customWidth="1" min="11" max="11"/>
    <col width="11" customWidth="1" min="12" max="12"/>
    <col width="9" customWidth="1" min="13" max="13"/>
    <col width="11" customWidth="1" min="14" max="14"/>
    <col width="11" customWidth="1" min="15" max="15"/>
    <col width="11" customWidth="1" min="16" max="16"/>
    <col width="11" customWidth="1" min="17" max="17"/>
    <col width="13" customWidth="1" min="18" max="18"/>
    <col width="10" customWidth="1" min="19" max="19"/>
    <col width="10" customWidth="1" min="20" max="20"/>
    <col width="13" customWidth="1" min="21" max="21"/>
    <col width="12" customWidth="1" min="22" max="22"/>
    <col width="9" customWidth="1" min="23" max="23"/>
  </cols>
  <sheetData>
    <row r="1">
      <c r="A1" s="1" t="inlineStr">
        <is>
          <t>US landed cost per SKU — one shipment</t>
        </is>
      </c>
    </row>
    <row r="2">
      <c r="A2" s="2" t="inlineStr">
        <is>
          <t>Shaded cells are inputs. Everything else is calculated. Estimates for management accounting — your licensed customs broker's entry governs.</t>
        </is>
      </c>
    </row>
    <row r="4">
      <c r="A4" s="3" t="inlineStr">
        <is>
          <t>Shipment</t>
        </is>
      </c>
      <c r="D4" s="3" t="inlineStr">
        <is>
          <t>Shipment totals</t>
        </is>
      </c>
      <c r="G4" s="3" t="inlineStr">
        <is>
          <t>Fees (cited)</t>
        </is>
      </c>
      <c r="I4" s="2" t="inlineStr">
        <is>
          <t>From</t>
        </is>
      </c>
      <c r="J4" s="2" t="inlineStr">
        <is>
          <t>Minimum</t>
        </is>
      </c>
      <c r="K4" s="2" t="inlineStr">
        <is>
          <t>Maximum</t>
        </is>
      </c>
    </row>
    <row r="5">
      <c r="A5" s="4" t="inlineStr">
        <is>
          <t>Shipment reference</t>
        </is>
      </c>
      <c r="B5" s="5" t="n"/>
      <c r="D5" s="4" t="inlineStr">
        <is>
          <t>Units</t>
        </is>
      </c>
      <c r="E5" s="6">
        <f>SUM(D21:D50)</f>
        <v/>
      </c>
      <c r="G5" s="4" t="inlineStr">
        <is>
          <t>MPF rate</t>
        </is>
      </c>
      <c r="H5" s="7" t="n">
        <v>0.003464</v>
      </c>
      <c r="I5" s="4" t="n"/>
      <c r="J5" s="4" t="n"/>
      <c r="K5" s="4" t="n"/>
      <c r="L5" s="2" t="inlineStr">
        <is>
          <t>19 CFR 24.23(b)(1)(i)</t>
        </is>
      </c>
    </row>
    <row r="6">
      <c r="A6" s="4" t="inlineStr">
        <is>
          <t>Mode (Ocean or Air)</t>
        </is>
      </c>
      <c r="B6" s="5" t="inlineStr">
        <is>
          <t>Ocean</t>
        </is>
      </c>
      <c r="D6" s="4" t="inlineStr">
        <is>
          <t>Entered (customs) value</t>
        </is>
      </c>
      <c r="E6" s="8">
        <f>SUM(K21:K50)</f>
        <v/>
      </c>
      <c r="G6" s="4" t="inlineStr">
        <is>
          <t>MPF FY2026</t>
        </is>
      </c>
      <c r="H6" s="4" t="inlineStr">
        <is>
          <t>FY2026</t>
        </is>
      </c>
      <c r="I6" s="9" t="n">
        <v>45931</v>
      </c>
      <c r="J6" s="10" t="n">
        <v>33.58</v>
      </c>
      <c r="K6" s="10" t="n">
        <v>651.5</v>
      </c>
      <c r="L6" s="2" t="inlineStr">
        <is>
          <t>90 FR 34665, Table 2</t>
        </is>
      </c>
    </row>
    <row r="7">
      <c r="A7" s="4" t="inlineStr">
        <is>
          <t>Entry date</t>
        </is>
      </c>
      <c r="B7" s="11" t="n"/>
      <c r="D7" s="4" t="inlineStr">
        <is>
          <t>Volume (m³)</t>
        </is>
      </c>
      <c r="E7" s="12">
        <f>SUM(L21:L50)</f>
        <v/>
      </c>
      <c r="G7" s="4" t="inlineStr">
        <is>
          <t>MPF FY2027</t>
        </is>
      </c>
      <c r="H7" s="4" t="inlineStr">
        <is>
          <t>FY2027</t>
        </is>
      </c>
      <c r="I7" s="9" t="n">
        <v>46296</v>
      </c>
      <c r="J7" s="10" t="n">
        <v>34.58</v>
      </c>
      <c r="K7" s="10" t="n">
        <v>670.86</v>
      </c>
      <c r="L7" s="2" t="inlineStr">
        <is>
          <t>91 FR 48398, Table 2</t>
        </is>
      </c>
    </row>
    <row r="8">
      <c r="A8" s="4" t="inlineStr">
        <is>
          <t>Port of lading</t>
        </is>
      </c>
      <c r="B8" s="5" t="n"/>
      <c r="D8" s="4" t="inlineStr">
        <is>
          <t>MPF limits in force</t>
        </is>
      </c>
      <c r="E8" s="13">
        <f>IF(B7="","Enter the entry date",IF(B7&gt;=I7,G7,G6))</f>
        <v/>
      </c>
      <c r="G8" s="4" t="n"/>
      <c r="H8" s="4" t="n"/>
      <c r="I8" s="4" t="n"/>
      <c r="J8" s="4" t="n"/>
      <c r="K8" s="4" t="n"/>
      <c r="L8" s="2" t="n"/>
    </row>
    <row r="9">
      <c r="A9" s="4" t="inlineStr">
        <is>
          <t>Port of entry</t>
        </is>
      </c>
      <c r="B9" s="5" t="n"/>
      <c r="D9" s="4" t="inlineStr">
        <is>
          <t>MPF payable</t>
        </is>
      </c>
      <c r="E9" s="8">
        <f>IF(SUM(K21:K50)=0,0,MIN(MAX(SUM(K21:K50)*H5,IF(B7&gt;=I7,J7,J6)),IF(B7&gt;=I7,K7,K6)))</f>
        <v/>
      </c>
      <c r="G9" s="4" t="inlineStr">
        <is>
          <t>HMF rate (vessel only)</t>
        </is>
      </c>
      <c r="H9" s="14" t="n">
        <v>0.00125</v>
      </c>
      <c r="I9" s="4" t="n"/>
      <c r="J9" s="4" t="n"/>
      <c r="K9" s="4" t="n"/>
      <c r="L9" s="2" t="inlineStr">
        <is>
          <t>19 CFR 24.24(a)</t>
        </is>
      </c>
    </row>
    <row r="10">
      <c r="A10" s="4" t="inlineStr">
        <is>
          <t>International freight (USD)</t>
        </is>
      </c>
      <c r="B10" s="15" t="n"/>
      <c r="D10" s="4" t="inlineStr">
        <is>
          <t>HMF payable</t>
        </is>
      </c>
      <c r="E10" s="8">
        <f>IF(B6="Ocean",SUM(K21:K50)*H9,0)</f>
        <v/>
      </c>
    </row>
    <row r="11">
      <c r="A11" s="4" t="inlineStr">
        <is>
          <t>Insurance (USD)</t>
        </is>
      </c>
      <c r="B11" s="15" t="n"/>
      <c r="D11" s="4" t="inlineStr">
        <is>
          <t>Duty (all lines)</t>
        </is>
      </c>
      <c r="E11" s="8">
        <f>SUM(N21:Q50)</f>
        <v/>
      </c>
    </row>
    <row r="12">
      <c r="A12" s="4" t="inlineStr">
        <is>
          <t>Customs broker fee (USD)</t>
        </is>
      </c>
      <c r="B12" s="15" t="n"/>
      <c r="D12" s="4" t="inlineStr">
        <is>
          <t>Freight, insurance, broker, other</t>
        </is>
      </c>
      <c r="E12" s="8">
        <f>SUM(B10:B13)</f>
        <v/>
      </c>
    </row>
    <row r="13">
      <c r="A13" s="4" t="inlineStr">
        <is>
          <t>Other charges (USD)</t>
        </is>
      </c>
      <c r="B13" s="15" t="n"/>
      <c r="D13" s="4" t="inlineStr">
        <is>
          <t>Landed cost, shipment</t>
        </is>
      </c>
      <c r="E13" s="16">
        <f>SUM(U21:U50)</f>
        <v/>
      </c>
    </row>
    <row r="14">
      <c r="A14" s="4" t="inlineStr">
        <is>
          <t>Allocate charges by (Value or Volume)</t>
        </is>
      </c>
      <c r="B14" s="5" t="inlineStr">
        <is>
          <t>Value</t>
        </is>
      </c>
      <c r="D14" s="4" t="inlineStr">
        <is>
          <t>Duty as % of entered value</t>
        </is>
      </c>
      <c r="E14" s="17">
        <f>IFERROR(E11/E6,0)</f>
        <v/>
      </c>
    </row>
    <row r="18">
      <c r="A18" s="3" t="inlineStr">
        <is>
          <t>Lines — one row per SKU</t>
        </is>
      </c>
    </row>
    <row r="20" ht="42" customHeight="1">
      <c r="A20" s="18" t="inlineStr">
        <is>
          <t>SKU</t>
        </is>
      </c>
      <c r="B20" s="18" t="inlineStr">
        <is>
          <t>Description</t>
        </is>
      </c>
      <c r="C20" s="18" t="inlineStr">
        <is>
          <t>HTS number (10-digit, from your entry)</t>
        </is>
      </c>
      <c r="D20" s="18" t="inlineStr">
        <is>
          <t>Units</t>
        </is>
      </c>
      <c r="E20" s="18" t="inlineStr">
        <is>
          <t>FOB unit cost (USD)</t>
        </is>
      </c>
      <c r="F20" s="18" t="inlineStr">
        <is>
          <t>Unit volume (m³)</t>
        </is>
      </c>
      <c r="G20" s="18" t="inlineStr">
        <is>
          <t>General duty %</t>
        </is>
      </c>
      <c r="H20" s="18" t="inlineStr">
        <is>
          <t>Section 232 %</t>
        </is>
      </c>
      <c r="I20" s="18" t="inlineStr">
        <is>
          <t>Section 301 %</t>
        </is>
      </c>
      <c r="J20" s="18" t="inlineStr">
        <is>
          <t>Other Chapter 99 %</t>
        </is>
      </c>
      <c r="K20" s="19" t="inlineStr">
        <is>
          <t>Customs value</t>
        </is>
      </c>
      <c r="L20" s="19" t="inlineStr">
        <is>
          <t>Line volume (m³)</t>
        </is>
      </c>
      <c r="M20" s="19" t="inlineStr">
        <is>
          <t>Charge share</t>
        </is>
      </c>
      <c r="N20" s="19" t="inlineStr">
        <is>
          <t>General duty</t>
        </is>
      </c>
      <c r="O20" s="19" t="inlineStr">
        <is>
          <t>Section 232 duty</t>
        </is>
      </c>
      <c r="P20" s="19" t="inlineStr">
        <is>
          <t>Section 301 duty</t>
        </is>
      </c>
      <c r="Q20" s="19" t="inlineStr">
        <is>
          <t>Other Ch. 99 duty</t>
        </is>
      </c>
      <c r="R20" s="19" t="inlineStr">
        <is>
          <t>Freight, ins., broker, other</t>
        </is>
      </c>
      <c r="S20" s="19" t="inlineStr">
        <is>
          <t>MPF share</t>
        </is>
      </c>
      <c r="T20" s="19" t="inlineStr">
        <is>
          <t>HMF share</t>
        </is>
      </c>
      <c r="U20" s="19" t="inlineStr">
        <is>
          <t>Landed cost, line</t>
        </is>
      </c>
      <c r="V20" s="19" t="inlineStr">
        <is>
          <t>Landed cost per unit</t>
        </is>
      </c>
      <c r="W20" s="19" t="inlineStr">
        <is>
          <t>Duty % of value</t>
        </is>
      </c>
    </row>
    <row r="21">
      <c r="A21" s="20" t="n"/>
      <c r="B21" s="20" t="n"/>
      <c r="C21" s="5" t="n"/>
      <c r="D21" s="21" t="n"/>
      <c r="E21" s="22" t="n"/>
      <c r="F21" s="23" t="n"/>
      <c r="G21" s="24" t="n"/>
      <c r="H21" s="24" t="n"/>
      <c r="I21" s="24" t="n"/>
      <c r="J21" s="24" t="n"/>
      <c r="K21" s="8">
        <f>IF($D21="","",$D21*$E21)</f>
        <v/>
      </c>
      <c r="L21" s="25">
        <f>IF($D21="","",$D21*$F21)</f>
        <v/>
      </c>
      <c r="M21" s="26">
        <f>IF($D21="","",IFERROR(IF($B$14="Volume",L21/$L$51,K21/$K$51),0))</f>
        <v/>
      </c>
      <c r="N21" s="8">
        <f>IF($D21="","",K21*$G21)</f>
        <v/>
      </c>
      <c r="O21" s="8">
        <f>IF($D21="","",K21*$H21)</f>
        <v/>
      </c>
      <c r="P21" s="8">
        <f>IF($D21="","",K21*$I21)</f>
        <v/>
      </c>
      <c r="Q21" s="8">
        <f>IF($D21="","",K21*$J21)</f>
        <v/>
      </c>
      <c r="R21" s="8">
        <f>IF($D21="","",M21*SUM($B$10:$B$13))</f>
        <v/>
      </c>
      <c r="S21" s="8">
        <f>IF($D21="","",IFERROR(K21/$K$51*$E$9,0))</f>
        <v/>
      </c>
      <c r="T21" s="8">
        <f>IF($D21="","",IFERROR(K21/$K$51*$E$10,0))</f>
        <v/>
      </c>
      <c r="U21" s="8">
        <f>IF($D21="","",K21+N21+O21+P21+Q21+R21+S21+T21)</f>
        <v/>
      </c>
      <c r="V21" s="27">
        <f>IF($D21="","",IFERROR(U21/$D21,0))</f>
        <v/>
      </c>
      <c r="W21" s="17">
        <f>IF($D21="","",IFERROR((N21+O21+P21+Q21)/K21,0))</f>
        <v/>
      </c>
    </row>
    <row r="22">
      <c r="A22" s="20" t="n"/>
      <c r="B22" s="20" t="n"/>
      <c r="C22" s="5" t="n"/>
      <c r="D22" s="21" t="n"/>
      <c r="E22" s="22" t="n"/>
      <c r="F22" s="23" t="n"/>
      <c r="G22" s="24" t="n"/>
      <c r="H22" s="24" t="n"/>
      <c r="I22" s="24" t="n"/>
      <c r="J22" s="24" t="n"/>
      <c r="K22" s="8">
        <f>IF($D22="","",$D22*$E22)</f>
        <v/>
      </c>
      <c r="L22" s="25">
        <f>IF($D22="","",$D22*$F22)</f>
        <v/>
      </c>
      <c r="M22" s="26">
        <f>IF($D22="","",IFERROR(IF($B$14="Volume",L22/$L$51,K22/$K$51),0))</f>
        <v/>
      </c>
      <c r="N22" s="8">
        <f>IF($D22="","",K22*$G22)</f>
        <v/>
      </c>
      <c r="O22" s="8">
        <f>IF($D22="","",K22*$H22)</f>
        <v/>
      </c>
      <c r="P22" s="8">
        <f>IF($D22="","",K22*$I22)</f>
        <v/>
      </c>
      <c r="Q22" s="8">
        <f>IF($D22="","",K22*$J22)</f>
        <v/>
      </c>
      <c r="R22" s="8">
        <f>IF($D22="","",M22*SUM($B$10:$B$13))</f>
        <v/>
      </c>
      <c r="S22" s="8">
        <f>IF($D22="","",IFERROR(K22/$K$51*$E$9,0))</f>
        <v/>
      </c>
      <c r="T22" s="8">
        <f>IF($D22="","",IFERROR(K22/$K$51*$E$10,0))</f>
        <v/>
      </c>
      <c r="U22" s="8">
        <f>IF($D22="","",K22+N22+O22+P22+Q22+R22+S22+T22)</f>
        <v/>
      </c>
      <c r="V22" s="27">
        <f>IF($D22="","",IFERROR(U22/$D22,0))</f>
        <v/>
      </c>
      <c r="W22" s="17">
        <f>IF($D22="","",IFERROR((N22+O22+P22+Q22)/K22,0))</f>
        <v/>
      </c>
    </row>
    <row r="23">
      <c r="A23" s="20" t="n"/>
      <c r="B23" s="20" t="n"/>
      <c r="C23" s="5" t="n"/>
      <c r="D23" s="21" t="n"/>
      <c r="E23" s="22" t="n"/>
      <c r="F23" s="23" t="n"/>
      <c r="G23" s="24" t="n"/>
      <c r="H23" s="24" t="n"/>
      <c r="I23" s="24" t="n"/>
      <c r="J23" s="24" t="n"/>
      <c r="K23" s="8">
        <f>IF($D23="","",$D23*$E23)</f>
        <v/>
      </c>
      <c r="L23" s="25">
        <f>IF($D23="","",$D23*$F23)</f>
        <v/>
      </c>
      <c r="M23" s="26">
        <f>IF($D23="","",IFERROR(IF($B$14="Volume",L23/$L$51,K23/$K$51),0))</f>
        <v/>
      </c>
      <c r="N23" s="8">
        <f>IF($D23="","",K23*$G23)</f>
        <v/>
      </c>
      <c r="O23" s="8">
        <f>IF($D23="","",K23*$H23)</f>
        <v/>
      </c>
      <c r="P23" s="8">
        <f>IF($D23="","",K23*$I23)</f>
        <v/>
      </c>
      <c r="Q23" s="8">
        <f>IF($D23="","",K23*$J23)</f>
        <v/>
      </c>
      <c r="R23" s="8">
        <f>IF($D23="","",M23*SUM($B$10:$B$13))</f>
        <v/>
      </c>
      <c r="S23" s="8">
        <f>IF($D23="","",IFERROR(K23/$K$51*$E$9,0))</f>
        <v/>
      </c>
      <c r="T23" s="8">
        <f>IF($D23="","",IFERROR(K23/$K$51*$E$10,0))</f>
        <v/>
      </c>
      <c r="U23" s="8">
        <f>IF($D23="","",K23+N23+O23+P23+Q23+R23+S23+T23)</f>
        <v/>
      </c>
      <c r="V23" s="27">
        <f>IF($D23="","",IFERROR(U23/$D23,0))</f>
        <v/>
      </c>
      <c r="W23" s="17">
        <f>IF($D23="","",IFERROR((N23+O23+P23+Q23)/K23,0))</f>
        <v/>
      </c>
    </row>
    <row r="24">
      <c r="A24" s="20" t="n"/>
      <c r="B24" s="20" t="n"/>
      <c r="C24" s="5" t="n"/>
      <c r="D24" s="21" t="n"/>
      <c r="E24" s="22" t="n"/>
      <c r="F24" s="23" t="n"/>
      <c r="G24" s="24" t="n"/>
      <c r="H24" s="24" t="n"/>
      <c r="I24" s="24" t="n"/>
      <c r="J24" s="24" t="n"/>
      <c r="K24" s="8">
        <f>IF($D24="","",$D24*$E24)</f>
        <v/>
      </c>
      <c r="L24" s="25">
        <f>IF($D24="","",$D24*$F24)</f>
        <v/>
      </c>
      <c r="M24" s="26">
        <f>IF($D24="","",IFERROR(IF($B$14="Volume",L24/$L$51,K24/$K$51),0))</f>
        <v/>
      </c>
      <c r="N24" s="8">
        <f>IF($D24="","",K24*$G24)</f>
        <v/>
      </c>
      <c r="O24" s="8">
        <f>IF($D24="","",K24*$H24)</f>
        <v/>
      </c>
      <c r="P24" s="8">
        <f>IF($D24="","",K24*$I24)</f>
        <v/>
      </c>
      <c r="Q24" s="8">
        <f>IF($D24="","",K24*$J24)</f>
        <v/>
      </c>
      <c r="R24" s="8">
        <f>IF($D24="","",M24*SUM($B$10:$B$13))</f>
        <v/>
      </c>
      <c r="S24" s="8">
        <f>IF($D24="","",IFERROR(K24/$K$51*$E$9,0))</f>
        <v/>
      </c>
      <c r="T24" s="8">
        <f>IF($D24="","",IFERROR(K24/$K$51*$E$10,0))</f>
        <v/>
      </c>
      <c r="U24" s="8">
        <f>IF($D24="","",K24+N24+O24+P24+Q24+R24+S24+T24)</f>
        <v/>
      </c>
      <c r="V24" s="27">
        <f>IF($D24="","",IFERROR(U24/$D24,0))</f>
        <v/>
      </c>
      <c r="W24" s="17">
        <f>IF($D24="","",IFERROR((N24+O24+P24+Q24)/K24,0))</f>
        <v/>
      </c>
    </row>
    <row r="25">
      <c r="A25" s="20" t="n"/>
      <c r="B25" s="20" t="n"/>
      <c r="C25" s="5" t="n"/>
      <c r="D25" s="21" t="n"/>
      <c r="E25" s="22" t="n"/>
      <c r="F25" s="23" t="n"/>
      <c r="G25" s="24" t="n"/>
      <c r="H25" s="24" t="n"/>
      <c r="I25" s="24" t="n"/>
      <c r="J25" s="24" t="n"/>
      <c r="K25" s="8">
        <f>IF($D25="","",$D25*$E25)</f>
        <v/>
      </c>
      <c r="L25" s="25">
        <f>IF($D25="","",$D25*$F25)</f>
        <v/>
      </c>
      <c r="M25" s="26">
        <f>IF($D25="","",IFERROR(IF($B$14="Volume",L25/$L$51,K25/$K$51),0))</f>
        <v/>
      </c>
      <c r="N25" s="8">
        <f>IF($D25="","",K25*$G25)</f>
        <v/>
      </c>
      <c r="O25" s="8">
        <f>IF($D25="","",K25*$H25)</f>
        <v/>
      </c>
      <c r="P25" s="8">
        <f>IF($D25="","",K25*$I25)</f>
        <v/>
      </c>
      <c r="Q25" s="8">
        <f>IF($D25="","",K25*$J25)</f>
        <v/>
      </c>
      <c r="R25" s="8">
        <f>IF($D25="","",M25*SUM($B$10:$B$13))</f>
        <v/>
      </c>
      <c r="S25" s="8">
        <f>IF($D25="","",IFERROR(K25/$K$51*$E$9,0))</f>
        <v/>
      </c>
      <c r="T25" s="8">
        <f>IF($D25="","",IFERROR(K25/$K$51*$E$10,0))</f>
        <v/>
      </c>
      <c r="U25" s="8">
        <f>IF($D25="","",K25+N25+O25+P25+Q25+R25+S25+T25)</f>
        <v/>
      </c>
      <c r="V25" s="27">
        <f>IF($D25="","",IFERROR(U25/$D25,0))</f>
        <v/>
      </c>
      <c r="W25" s="17">
        <f>IF($D25="","",IFERROR((N25+O25+P25+Q25)/K25,0))</f>
        <v/>
      </c>
    </row>
    <row r="26">
      <c r="A26" s="20" t="n"/>
      <c r="B26" s="20" t="n"/>
      <c r="C26" s="5" t="n"/>
      <c r="D26" s="21" t="n"/>
      <c r="E26" s="22" t="n"/>
      <c r="F26" s="23" t="n"/>
      <c r="G26" s="24" t="n"/>
      <c r="H26" s="24" t="n"/>
      <c r="I26" s="24" t="n"/>
      <c r="J26" s="24" t="n"/>
      <c r="K26" s="8">
        <f>IF($D26="","",$D26*$E26)</f>
        <v/>
      </c>
      <c r="L26" s="25">
        <f>IF($D26="","",$D26*$F26)</f>
        <v/>
      </c>
      <c r="M26" s="26">
        <f>IF($D26="","",IFERROR(IF($B$14="Volume",L26/$L$51,K26/$K$51),0))</f>
        <v/>
      </c>
      <c r="N26" s="8">
        <f>IF($D26="","",K26*$G26)</f>
        <v/>
      </c>
      <c r="O26" s="8">
        <f>IF($D26="","",K26*$H26)</f>
        <v/>
      </c>
      <c r="P26" s="8">
        <f>IF($D26="","",K26*$I26)</f>
        <v/>
      </c>
      <c r="Q26" s="8">
        <f>IF($D26="","",K26*$J26)</f>
        <v/>
      </c>
      <c r="R26" s="8">
        <f>IF($D26="","",M26*SUM($B$10:$B$13))</f>
        <v/>
      </c>
      <c r="S26" s="8">
        <f>IF($D26="","",IFERROR(K26/$K$51*$E$9,0))</f>
        <v/>
      </c>
      <c r="T26" s="8">
        <f>IF($D26="","",IFERROR(K26/$K$51*$E$10,0))</f>
        <v/>
      </c>
      <c r="U26" s="8">
        <f>IF($D26="","",K26+N26+O26+P26+Q26+R26+S26+T26)</f>
        <v/>
      </c>
      <c r="V26" s="27">
        <f>IF($D26="","",IFERROR(U26/$D26,0))</f>
        <v/>
      </c>
      <c r="W26" s="17">
        <f>IF($D26="","",IFERROR((N26+O26+P26+Q26)/K26,0))</f>
        <v/>
      </c>
    </row>
    <row r="27">
      <c r="A27" s="20" t="n"/>
      <c r="B27" s="20" t="n"/>
      <c r="C27" s="5" t="n"/>
      <c r="D27" s="21" t="n"/>
      <c r="E27" s="22" t="n"/>
      <c r="F27" s="23" t="n"/>
      <c r="G27" s="24" t="n"/>
      <c r="H27" s="24" t="n"/>
      <c r="I27" s="24" t="n"/>
      <c r="J27" s="24" t="n"/>
      <c r="K27" s="8">
        <f>IF($D27="","",$D27*$E27)</f>
        <v/>
      </c>
      <c r="L27" s="25">
        <f>IF($D27="","",$D27*$F27)</f>
        <v/>
      </c>
      <c r="M27" s="26">
        <f>IF($D27="","",IFERROR(IF($B$14="Volume",L27/$L$51,K27/$K$51),0))</f>
        <v/>
      </c>
      <c r="N27" s="8">
        <f>IF($D27="","",K27*$G27)</f>
        <v/>
      </c>
      <c r="O27" s="8">
        <f>IF($D27="","",K27*$H27)</f>
        <v/>
      </c>
      <c r="P27" s="8">
        <f>IF($D27="","",K27*$I27)</f>
        <v/>
      </c>
      <c r="Q27" s="8">
        <f>IF($D27="","",K27*$J27)</f>
        <v/>
      </c>
      <c r="R27" s="8">
        <f>IF($D27="","",M27*SUM($B$10:$B$13))</f>
        <v/>
      </c>
      <c r="S27" s="8">
        <f>IF($D27="","",IFERROR(K27/$K$51*$E$9,0))</f>
        <v/>
      </c>
      <c r="T27" s="8">
        <f>IF($D27="","",IFERROR(K27/$K$51*$E$10,0))</f>
        <v/>
      </c>
      <c r="U27" s="8">
        <f>IF($D27="","",K27+N27+O27+P27+Q27+R27+S27+T27)</f>
        <v/>
      </c>
      <c r="V27" s="27">
        <f>IF($D27="","",IFERROR(U27/$D27,0))</f>
        <v/>
      </c>
      <c r="W27" s="17">
        <f>IF($D27="","",IFERROR((N27+O27+P27+Q27)/K27,0))</f>
        <v/>
      </c>
    </row>
    <row r="28">
      <c r="A28" s="20" t="n"/>
      <c r="B28" s="20" t="n"/>
      <c r="C28" s="5" t="n"/>
      <c r="D28" s="21" t="n"/>
      <c r="E28" s="22" t="n"/>
      <c r="F28" s="23" t="n"/>
      <c r="G28" s="24" t="n"/>
      <c r="H28" s="24" t="n"/>
      <c r="I28" s="24" t="n"/>
      <c r="J28" s="24" t="n"/>
      <c r="K28" s="8">
        <f>IF($D28="","",$D28*$E28)</f>
        <v/>
      </c>
      <c r="L28" s="25">
        <f>IF($D28="","",$D28*$F28)</f>
        <v/>
      </c>
      <c r="M28" s="26">
        <f>IF($D28="","",IFERROR(IF($B$14="Volume",L28/$L$51,K28/$K$51),0))</f>
        <v/>
      </c>
      <c r="N28" s="8">
        <f>IF($D28="","",K28*$G28)</f>
        <v/>
      </c>
      <c r="O28" s="8">
        <f>IF($D28="","",K28*$H28)</f>
        <v/>
      </c>
      <c r="P28" s="8">
        <f>IF($D28="","",K28*$I28)</f>
        <v/>
      </c>
      <c r="Q28" s="8">
        <f>IF($D28="","",K28*$J28)</f>
        <v/>
      </c>
      <c r="R28" s="8">
        <f>IF($D28="","",M28*SUM($B$10:$B$13))</f>
        <v/>
      </c>
      <c r="S28" s="8">
        <f>IF($D28="","",IFERROR(K28/$K$51*$E$9,0))</f>
        <v/>
      </c>
      <c r="T28" s="8">
        <f>IF($D28="","",IFERROR(K28/$K$51*$E$10,0))</f>
        <v/>
      </c>
      <c r="U28" s="8">
        <f>IF($D28="","",K28+N28+O28+P28+Q28+R28+S28+T28)</f>
        <v/>
      </c>
      <c r="V28" s="27">
        <f>IF($D28="","",IFERROR(U28/$D28,0))</f>
        <v/>
      </c>
      <c r="W28" s="17">
        <f>IF($D28="","",IFERROR((N28+O28+P28+Q28)/K28,0))</f>
        <v/>
      </c>
    </row>
    <row r="29">
      <c r="A29" s="20" t="n"/>
      <c r="B29" s="20" t="n"/>
      <c r="C29" s="5" t="n"/>
      <c r="D29" s="21" t="n"/>
      <c r="E29" s="22" t="n"/>
      <c r="F29" s="23" t="n"/>
      <c r="G29" s="24" t="n"/>
      <c r="H29" s="24" t="n"/>
      <c r="I29" s="24" t="n"/>
      <c r="J29" s="24" t="n"/>
      <c r="K29" s="8">
        <f>IF($D29="","",$D29*$E29)</f>
        <v/>
      </c>
      <c r="L29" s="25">
        <f>IF($D29="","",$D29*$F29)</f>
        <v/>
      </c>
      <c r="M29" s="26">
        <f>IF($D29="","",IFERROR(IF($B$14="Volume",L29/$L$51,K29/$K$51),0))</f>
        <v/>
      </c>
      <c r="N29" s="8">
        <f>IF($D29="","",K29*$G29)</f>
        <v/>
      </c>
      <c r="O29" s="8">
        <f>IF($D29="","",K29*$H29)</f>
        <v/>
      </c>
      <c r="P29" s="8">
        <f>IF($D29="","",K29*$I29)</f>
        <v/>
      </c>
      <c r="Q29" s="8">
        <f>IF($D29="","",K29*$J29)</f>
        <v/>
      </c>
      <c r="R29" s="8">
        <f>IF($D29="","",M29*SUM($B$10:$B$13))</f>
        <v/>
      </c>
      <c r="S29" s="8">
        <f>IF($D29="","",IFERROR(K29/$K$51*$E$9,0))</f>
        <v/>
      </c>
      <c r="T29" s="8">
        <f>IF($D29="","",IFERROR(K29/$K$51*$E$10,0))</f>
        <v/>
      </c>
      <c r="U29" s="8">
        <f>IF($D29="","",K29+N29+O29+P29+Q29+R29+S29+T29)</f>
        <v/>
      </c>
      <c r="V29" s="27">
        <f>IF($D29="","",IFERROR(U29/$D29,0))</f>
        <v/>
      </c>
      <c r="W29" s="17">
        <f>IF($D29="","",IFERROR((N29+O29+P29+Q29)/K29,0))</f>
        <v/>
      </c>
    </row>
    <row r="30">
      <c r="A30" s="20" t="n"/>
      <c r="B30" s="20" t="n"/>
      <c r="C30" s="5" t="n"/>
      <c r="D30" s="21" t="n"/>
      <c r="E30" s="22" t="n"/>
      <c r="F30" s="23" t="n"/>
      <c r="G30" s="24" t="n"/>
      <c r="H30" s="24" t="n"/>
      <c r="I30" s="24" t="n"/>
      <c r="J30" s="24" t="n"/>
      <c r="K30" s="8">
        <f>IF($D30="","",$D30*$E30)</f>
        <v/>
      </c>
      <c r="L30" s="25">
        <f>IF($D30="","",$D30*$F30)</f>
        <v/>
      </c>
      <c r="M30" s="26">
        <f>IF($D30="","",IFERROR(IF($B$14="Volume",L30/$L$51,K30/$K$51),0))</f>
        <v/>
      </c>
      <c r="N30" s="8">
        <f>IF($D30="","",K30*$G30)</f>
        <v/>
      </c>
      <c r="O30" s="8">
        <f>IF($D30="","",K30*$H30)</f>
        <v/>
      </c>
      <c r="P30" s="8">
        <f>IF($D30="","",K30*$I30)</f>
        <v/>
      </c>
      <c r="Q30" s="8">
        <f>IF($D30="","",K30*$J30)</f>
        <v/>
      </c>
      <c r="R30" s="8">
        <f>IF($D30="","",M30*SUM($B$10:$B$13))</f>
        <v/>
      </c>
      <c r="S30" s="8">
        <f>IF($D30="","",IFERROR(K30/$K$51*$E$9,0))</f>
        <v/>
      </c>
      <c r="T30" s="8">
        <f>IF($D30="","",IFERROR(K30/$K$51*$E$10,0))</f>
        <v/>
      </c>
      <c r="U30" s="8">
        <f>IF($D30="","",K30+N30+O30+P30+Q30+R30+S30+T30)</f>
        <v/>
      </c>
      <c r="V30" s="27">
        <f>IF($D30="","",IFERROR(U30/$D30,0))</f>
        <v/>
      </c>
      <c r="W30" s="17">
        <f>IF($D30="","",IFERROR((N30+O30+P30+Q30)/K30,0))</f>
        <v/>
      </c>
    </row>
    <row r="31">
      <c r="A31" s="20" t="n"/>
      <c r="B31" s="20" t="n"/>
      <c r="C31" s="5" t="n"/>
      <c r="D31" s="21" t="n"/>
      <c r="E31" s="22" t="n"/>
      <c r="F31" s="23" t="n"/>
      <c r="G31" s="24" t="n"/>
      <c r="H31" s="24" t="n"/>
      <c r="I31" s="24" t="n"/>
      <c r="J31" s="24" t="n"/>
      <c r="K31" s="8">
        <f>IF($D31="","",$D31*$E31)</f>
        <v/>
      </c>
      <c r="L31" s="25">
        <f>IF($D31="","",$D31*$F31)</f>
        <v/>
      </c>
      <c r="M31" s="26">
        <f>IF($D31="","",IFERROR(IF($B$14="Volume",L31/$L$51,K31/$K$51),0))</f>
        <v/>
      </c>
      <c r="N31" s="8">
        <f>IF($D31="","",K31*$G31)</f>
        <v/>
      </c>
      <c r="O31" s="8">
        <f>IF($D31="","",K31*$H31)</f>
        <v/>
      </c>
      <c r="P31" s="8">
        <f>IF($D31="","",K31*$I31)</f>
        <v/>
      </c>
      <c r="Q31" s="8">
        <f>IF($D31="","",K31*$J31)</f>
        <v/>
      </c>
      <c r="R31" s="8">
        <f>IF($D31="","",M31*SUM($B$10:$B$13))</f>
        <v/>
      </c>
      <c r="S31" s="8">
        <f>IF($D31="","",IFERROR(K31/$K$51*$E$9,0))</f>
        <v/>
      </c>
      <c r="T31" s="8">
        <f>IF($D31="","",IFERROR(K31/$K$51*$E$10,0))</f>
        <v/>
      </c>
      <c r="U31" s="8">
        <f>IF($D31="","",K31+N31+O31+P31+Q31+R31+S31+T31)</f>
        <v/>
      </c>
      <c r="V31" s="27">
        <f>IF($D31="","",IFERROR(U31/$D31,0))</f>
        <v/>
      </c>
      <c r="W31" s="17">
        <f>IF($D31="","",IFERROR((N31+O31+P31+Q31)/K31,0))</f>
        <v/>
      </c>
    </row>
    <row r="32">
      <c r="A32" s="20" t="n"/>
      <c r="B32" s="20" t="n"/>
      <c r="C32" s="5" t="n"/>
      <c r="D32" s="21" t="n"/>
      <c r="E32" s="22" t="n"/>
      <c r="F32" s="23" t="n"/>
      <c r="G32" s="24" t="n"/>
      <c r="H32" s="24" t="n"/>
      <c r="I32" s="24" t="n"/>
      <c r="J32" s="24" t="n"/>
      <c r="K32" s="8">
        <f>IF($D32="","",$D32*$E32)</f>
        <v/>
      </c>
      <c r="L32" s="25">
        <f>IF($D32="","",$D32*$F32)</f>
        <v/>
      </c>
      <c r="M32" s="26">
        <f>IF($D32="","",IFERROR(IF($B$14="Volume",L32/$L$51,K32/$K$51),0))</f>
        <v/>
      </c>
      <c r="N32" s="8">
        <f>IF($D32="","",K32*$G32)</f>
        <v/>
      </c>
      <c r="O32" s="8">
        <f>IF($D32="","",K32*$H32)</f>
        <v/>
      </c>
      <c r="P32" s="8">
        <f>IF($D32="","",K32*$I32)</f>
        <v/>
      </c>
      <c r="Q32" s="8">
        <f>IF($D32="","",K32*$J32)</f>
        <v/>
      </c>
      <c r="R32" s="8">
        <f>IF($D32="","",M32*SUM($B$10:$B$13))</f>
        <v/>
      </c>
      <c r="S32" s="8">
        <f>IF($D32="","",IFERROR(K32/$K$51*$E$9,0))</f>
        <v/>
      </c>
      <c r="T32" s="8">
        <f>IF($D32="","",IFERROR(K32/$K$51*$E$10,0))</f>
        <v/>
      </c>
      <c r="U32" s="8">
        <f>IF($D32="","",K32+N32+O32+P32+Q32+R32+S32+T32)</f>
        <v/>
      </c>
      <c r="V32" s="27">
        <f>IF($D32="","",IFERROR(U32/$D32,0))</f>
        <v/>
      </c>
      <c r="W32" s="17">
        <f>IF($D32="","",IFERROR((N32+O32+P32+Q32)/K32,0))</f>
        <v/>
      </c>
    </row>
    <row r="33">
      <c r="A33" s="20" t="n"/>
      <c r="B33" s="20" t="n"/>
      <c r="C33" s="5" t="n"/>
      <c r="D33" s="21" t="n"/>
      <c r="E33" s="22" t="n"/>
      <c r="F33" s="23" t="n"/>
      <c r="G33" s="24" t="n"/>
      <c r="H33" s="24" t="n"/>
      <c r="I33" s="24" t="n"/>
      <c r="J33" s="24" t="n"/>
      <c r="K33" s="8">
        <f>IF($D33="","",$D33*$E33)</f>
        <v/>
      </c>
      <c r="L33" s="25">
        <f>IF($D33="","",$D33*$F33)</f>
        <v/>
      </c>
      <c r="M33" s="26">
        <f>IF($D33="","",IFERROR(IF($B$14="Volume",L33/$L$51,K33/$K$51),0))</f>
        <v/>
      </c>
      <c r="N33" s="8">
        <f>IF($D33="","",K33*$G33)</f>
        <v/>
      </c>
      <c r="O33" s="8">
        <f>IF($D33="","",K33*$H33)</f>
        <v/>
      </c>
      <c r="P33" s="8">
        <f>IF($D33="","",K33*$I33)</f>
        <v/>
      </c>
      <c r="Q33" s="8">
        <f>IF($D33="","",K33*$J33)</f>
        <v/>
      </c>
      <c r="R33" s="8">
        <f>IF($D33="","",M33*SUM($B$10:$B$13))</f>
        <v/>
      </c>
      <c r="S33" s="8">
        <f>IF($D33="","",IFERROR(K33/$K$51*$E$9,0))</f>
        <v/>
      </c>
      <c r="T33" s="8">
        <f>IF($D33="","",IFERROR(K33/$K$51*$E$10,0))</f>
        <v/>
      </c>
      <c r="U33" s="8">
        <f>IF($D33="","",K33+N33+O33+P33+Q33+R33+S33+T33)</f>
        <v/>
      </c>
      <c r="V33" s="27">
        <f>IF($D33="","",IFERROR(U33/$D33,0))</f>
        <v/>
      </c>
      <c r="W33" s="17">
        <f>IF($D33="","",IFERROR((N33+O33+P33+Q33)/K33,0))</f>
        <v/>
      </c>
    </row>
    <row r="34">
      <c r="A34" s="20" t="n"/>
      <c r="B34" s="20" t="n"/>
      <c r="C34" s="5" t="n"/>
      <c r="D34" s="21" t="n"/>
      <c r="E34" s="22" t="n"/>
      <c r="F34" s="23" t="n"/>
      <c r="G34" s="24" t="n"/>
      <c r="H34" s="24" t="n"/>
      <c r="I34" s="24" t="n"/>
      <c r="J34" s="24" t="n"/>
      <c r="K34" s="8">
        <f>IF($D34="","",$D34*$E34)</f>
        <v/>
      </c>
      <c r="L34" s="25">
        <f>IF($D34="","",$D34*$F34)</f>
        <v/>
      </c>
      <c r="M34" s="26">
        <f>IF($D34="","",IFERROR(IF($B$14="Volume",L34/$L$51,K34/$K$51),0))</f>
        <v/>
      </c>
      <c r="N34" s="8">
        <f>IF($D34="","",K34*$G34)</f>
        <v/>
      </c>
      <c r="O34" s="8">
        <f>IF($D34="","",K34*$H34)</f>
        <v/>
      </c>
      <c r="P34" s="8">
        <f>IF($D34="","",K34*$I34)</f>
        <v/>
      </c>
      <c r="Q34" s="8">
        <f>IF($D34="","",K34*$J34)</f>
        <v/>
      </c>
      <c r="R34" s="8">
        <f>IF($D34="","",M34*SUM($B$10:$B$13))</f>
        <v/>
      </c>
      <c r="S34" s="8">
        <f>IF($D34="","",IFERROR(K34/$K$51*$E$9,0))</f>
        <v/>
      </c>
      <c r="T34" s="8">
        <f>IF($D34="","",IFERROR(K34/$K$51*$E$10,0))</f>
        <v/>
      </c>
      <c r="U34" s="8">
        <f>IF($D34="","",K34+N34+O34+P34+Q34+R34+S34+T34)</f>
        <v/>
      </c>
      <c r="V34" s="27">
        <f>IF($D34="","",IFERROR(U34/$D34,0))</f>
        <v/>
      </c>
      <c r="W34" s="17">
        <f>IF($D34="","",IFERROR((N34+O34+P34+Q34)/K34,0))</f>
        <v/>
      </c>
    </row>
    <row r="35">
      <c r="A35" s="20" t="n"/>
      <c r="B35" s="20" t="n"/>
      <c r="C35" s="5" t="n"/>
      <c r="D35" s="21" t="n"/>
      <c r="E35" s="22" t="n"/>
      <c r="F35" s="23" t="n"/>
      <c r="G35" s="24" t="n"/>
      <c r="H35" s="24" t="n"/>
      <c r="I35" s="24" t="n"/>
      <c r="J35" s="24" t="n"/>
      <c r="K35" s="8">
        <f>IF($D35="","",$D35*$E35)</f>
        <v/>
      </c>
      <c r="L35" s="25">
        <f>IF($D35="","",$D35*$F35)</f>
        <v/>
      </c>
      <c r="M35" s="26">
        <f>IF($D35="","",IFERROR(IF($B$14="Volume",L35/$L$51,K35/$K$51),0))</f>
        <v/>
      </c>
      <c r="N35" s="8">
        <f>IF($D35="","",K35*$G35)</f>
        <v/>
      </c>
      <c r="O35" s="8">
        <f>IF($D35="","",K35*$H35)</f>
        <v/>
      </c>
      <c r="P35" s="8">
        <f>IF($D35="","",K35*$I35)</f>
        <v/>
      </c>
      <c r="Q35" s="8">
        <f>IF($D35="","",K35*$J35)</f>
        <v/>
      </c>
      <c r="R35" s="8">
        <f>IF($D35="","",M35*SUM($B$10:$B$13))</f>
        <v/>
      </c>
      <c r="S35" s="8">
        <f>IF($D35="","",IFERROR(K35/$K$51*$E$9,0))</f>
        <v/>
      </c>
      <c r="T35" s="8">
        <f>IF($D35="","",IFERROR(K35/$K$51*$E$10,0))</f>
        <v/>
      </c>
      <c r="U35" s="8">
        <f>IF($D35="","",K35+N35+O35+P35+Q35+R35+S35+T35)</f>
        <v/>
      </c>
      <c r="V35" s="27">
        <f>IF($D35="","",IFERROR(U35/$D35,0))</f>
        <v/>
      </c>
      <c r="W35" s="17">
        <f>IF($D35="","",IFERROR((N35+O35+P35+Q35)/K35,0))</f>
        <v/>
      </c>
    </row>
    <row r="36">
      <c r="A36" s="20" t="n"/>
      <c r="B36" s="20" t="n"/>
      <c r="C36" s="5" t="n"/>
      <c r="D36" s="21" t="n"/>
      <c r="E36" s="22" t="n"/>
      <c r="F36" s="23" t="n"/>
      <c r="G36" s="24" t="n"/>
      <c r="H36" s="24" t="n"/>
      <c r="I36" s="24" t="n"/>
      <c r="J36" s="24" t="n"/>
      <c r="K36" s="8">
        <f>IF($D36="","",$D36*$E36)</f>
        <v/>
      </c>
      <c r="L36" s="25">
        <f>IF($D36="","",$D36*$F36)</f>
        <v/>
      </c>
      <c r="M36" s="26">
        <f>IF($D36="","",IFERROR(IF($B$14="Volume",L36/$L$51,K36/$K$51),0))</f>
        <v/>
      </c>
      <c r="N36" s="8">
        <f>IF($D36="","",K36*$G36)</f>
        <v/>
      </c>
      <c r="O36" s="8">
        <f>IF($D36="","",K36*$H36)</f>
        <v/>
      </c>
      <c r="P36" s="8">
        <f>IF($D36="","",K36*$I36)</f>
        <v/>
      </c>
      <c r="Q36" s="8">
        <f>IF($D36="","",K36*$J36)</f>
        <v/>
      </c>
      <c r="R36" s="8">
        <f>IF($D36="","",M36*SUM($B$10:$B$13))</f>
        <v/>
      </c>
      <c r="S36" s="8">
        <f>IF($D36="","",IFERROR(K36/$K$51*$E$9,0))</f>
        <v/>
      </c>
      <c r="T36" s="8">
        <f>IF($D36="","",IFERROR(K36/$K$51*$E$10,0))</f>
        <v/>
      </c>
      <c r="U36" s="8">
        <f>IF($D36="","",K36+N36+O36+P36+Q36+R36+S36+T36)</f>
        <v/>
      </c>
      <c r="V36" s="27">
        <f>IF($D36="","",IFERROR(U36/$D36,0))</f>
        <v/>
      </c>
      <c r="W36" s="17">
        <f>IF($D36="","",IFERROR((N36+O36+P36+Q36)/K36,0))</f>
        <v/>
      </c>
    </row>
    <row r="37">
      <c r="A37" s="20" t="n"/>
      <c r="B37" s="20" t="n"/>
      <c r="C37" s="5" t="n"/>
      <c r="D37" s="21" t="n"/>
      <c r="E37" s="22" t="n"/>
      <c r="F37" s="23" t="n"/>
      <c r="G37" s="24" t="n"/>
      <c r="H37" s="24" t="n"/>
      <c r="I37" s="24" t="n"/>
      <c r="J37" s="24" t="n"/>
      <c r="K37" s="8">
        <f>IF($D37="","",$D37*$E37)</f>
        <v/>
      </c>
      <c r="L37" s="25">
        <f>IF($D37="","",$D37*$F37)</f>
        <v/>
      </c>
      <c r="M37" s="26">
        <f>IF($D37="","",IFERROR(IF($B$14="Volume",L37/$L$51,K37/$K$51),0))</f>
        <v/>
      </c>
      <c r="N37" s="8">
        <f>IF($D37="","",K37*$G37)</f>
        <v/>
      </c>
      <c r="O37" s="8">
        <f>IF($D37="","",K37*$H37)</f>
        <v/>
      </c>
      <c r="P37" s="8">
        <f>IF($D37="","",K37*$I37)</f>
        <v/>
      </c>
      <c r="Q37" s="8">
        <f>IF($D37="","",K37*$J37)</f>
        <v/>
      </c>
      <c r="R37" s="8">
        <f>IF($D37="","",M37*SUM($B$10:$B$13))</f>
        <v/>
      </c>
      <c r="S37" s="8">
        <f>IF($D37="","",IFERROR(K37/$K$51*$E$9,0))</f>
        <v/>
      </c>
      <c r="T37" s="8">
        <f>IF($D37="","",IFERROR(K37/$K$51*$E$10,0))</f>
        <v/>
      </c>
      <c r="U37" s="8">
        <f>IF($D37="","",K37+N37+O37+P37+Q37+R37+S37+T37)</f>
        <v/>
      </c>
      <c r="V37" s="27">
        <f>IF($D37="","",IFERROR(U37/$D37,0))</f>
        <v/>
      </c>
      <c r="W37" s="17">
        <f>IF($D37="","",IFERROR((N37+O37+P37+Q37)/K37,0))</f>
        <v/>
      </c>
    </row>
    <row r="38">
      <c r="A38" s="20" t="n"/>
      <c r="B38" s="20" t="n"/>
      <c r="C38" s="5" t="n"/>
      <c r="D38" s="21" t="n"/>
      <c r="E38" s="22" t="n"/>
      <c r="F38" s="23" t="n"/>
      <c r="G38" s="24" t="n"/>
      <c r="H38" s="24" t="n"/>
      <c r="I38" s="24" t="n"/>
      <c r="J38" s="24" t="n"/>
      <c r="K38" s="8">
        <f>IF($D38="","",$D38*$E38)</f>
        <v/>
      </c>
      <c r="L38" s="25">
        <f>IF($D38="","",$D38*$F38)</f>
        <v/>
      </c>
      <c r="M38" s="26">
        <f>IF($D38="","",IFERROR(IF($B$14="Volume",L38/$L$51,K38/$K$51),0))</f>
        <v/>
      </c>
      <c r="N38" s="8">
        <f>IF($D38="","",K38*$G38)</f>
        <v/>
      </c>
      <c r="O38" s="8">
        <f>IF($D38="","",K38*$H38)</f>
        <v/>
      </c>
      <c r="P38" s="8">
        <f>IF($D38="","",K38*$I38)</f>
        <v/>
      </c>
      <c r="Q38" s="8">
        <f>IF($D38="","",K38*$J38)</f>
        <v/>
      </c>
      <c r="R38" s="8">
        <f>IF($D38="","",M38*SUM($B$10:$B$13))</f>
        <v/>
      </c>
      <c r="S38" s="8">
        <f>IF($D38="","",IFERROR(K38/$K$51*$E$9,0))</f>
        <v/>
      </c>
      <c r="T38" s="8">
        <f>IF($D38="","",IFERROR(K38/$K$51*$E$10,0))</f>
        <v/>
      </c>
      <c r="U38" s="8">
        <f>IF($D38="","",K38+N38+O38+P38+Q38+R38+S38+T38)</f>
        <v/>
      </c>
      <c r="V38" s="27">
        <f>IF($D38="","",IFERROR(U38/$D38,0))</f>
        <v/>
      </c>
      <c r="W38" s="17">
        <f>IF($D38="","",IFERROR((N38+O38+P38+Q38)/K38,0))</f>
        <v/>
      </c>
    </row>
    <row r="39">
      <c r="A39" s="20" t="n"/>
      <c r="B39" s="20" t="n"/>
      <c r="C39" s="5" t="n"/>
      <c r="D39" s="21" t="n"/>
      <c r="E39" s="22" t="n"/>
      <c r="F39" s="23" t="n"/>
      <c r="G39" s="24" t="n"/>
      <c r="H39" s="24" t="n"/>
      <c r="I39" s="24" t="n"/>
      <c r="J39" s="24" t="n"/>
      <c r="K39" s="8">
        <f>IF($D39="","",$D39*$E39)</f>
        <v/>
      </c>
      <c r="L39" s="25">
        <f>IF($D39="","",$D39*$F39)</f>
        <v/>
      </c>
      <c r="M39" s="26">
        <f>IF($D39="","",IFERROR(IF($B$14="Volume",L39/$L$51,K39/$K$51),0))</f>
        <v/>
      </c>
      <c r="N39" s="8">
        <f>IF($D39="","",K39*$G39)</f>
        <v/>
      </c>
      <c r="O39" s="8">
        <f>IF($D39="","",K39*$H39)</f>
        <v/>
      </c>
      <c r="P39" s="8">
        <f>IF($D39="","",K39*$I39)</f>
        <v/>
      </c>
      <c r="Q39" s="8">
        <f>IF($D39="","",K39*$J39)</f>
        <v/>
      </c>
      <c r="R39" s="8">
        <f>IF($D39="","",M39*SUM($B$10:$B$13))</f>
        <v/>
      </c>
      <c r="S39" s="8">
        <f>IF($D39="","",IFERROR(K39/$K$51*$E$9,0))</f>
        <v/>
      </c>
      <c r="T39" s="8">
        <f>IF($D39="","",IFERROR(K39/$K$51*$E$10,0))</f>
        <v/>
      </c>
      <c r="U39" s="8">
        <f>IF($D39="","",K39+N39+O39+P39+Q39+R39+S39+T39)</f>
        <v/>
      </c>
      <c r="V39" s="27">
        <f>IF($D39="","",IFERROR(U39/$D39,0))</f>
        <v/>
      </c>
      <c r="W39" s="17">
        <f>IF($D39="","",IFERROR((N39+O39+P39+Q39)/K39,0))</f>
        <v/>
      </c>
    </row>
    <row r="40">
      <c r="A40" s="20" t="n"/>
      <c r="B40" s="20" t="n"/>
      <c r="C40" s="5" t="n"/>
      <c r="D40" s="21" t="n"/>
      <c r="E40" s="22" t="n"/>
      <c r="F40" s="23" t="n"/>
      <c r="G40" s="24" t="n"/>
      <c r="H40" s="24" t="n"/>
      <c r="I40" s="24" t="n"/>
      <c r="J40" s="24" t="n"/>
      <c r="K40" s="8">
        <f>IF($D40="","",$D40*$E40)</f>
        <v/>
      </c>
      <c r="L40" s="25">
        <f>IF($D40="","",$D40*$F40)</f>
        <v/>
      </c>
      <c r="M40" s="26">
        <f>IF($D40="","",IFERROR(IF($B$14="Volume",L40/$L$51,K40/$K$51),0))</f>
        <v/>
      </c>
      <c r="N40" s="8">
        <f>IF($D40="","",K40*$G40)</f>
        <v/>
      </c>
      <c r="O40" s="8">
        <f>IF($D40="","",K40*$H40)</f>
        <v/>
      </c>
      <c r="P40" s="8">
        <f>IF($D40="","",K40*$I40)</f>
        <v/>
      </c>
      <c r="Q40" s="8">
        <f>IF($D40="","",K40*$J40)</f>
        <v/>
      </c>
      <c r="R40" s="8">
        <f>IF($D40="","",M40*SUM($B$10:$B$13))</f>
        <v/>
      </c>
      <c r="S40" s="8">
        <f>IF($D40="","",IFERROR(K40/$K$51*$E$9,0))</f>
        <v/>
      </c>
      <c r="T40" s="8">
        <f>IF($D40="","",IFERROR(K40/$K$51*$E$10,0))</f>
        <v/>
      </c>
      <c r="U40" s="8">
        <f>IF($D40="","",K40+N40+O40+P40+Q40+R40+S40+T40)</f>
        <v/>
      </c>
      <c r="V40" s="27">
        <f>IF($D40="","",IFERROR(U40/$D40,0))</f>
        <v/>
      </c>
      <c r="W40" s="17">
        <f>IF($D40="","",IFERROR((N40+O40+P40+Q40)/K40,0))</f>
        <v/>
      </c>
    </row>
    <row r="41">
      <c r="A41" s="20" t="n"/>
      <c r="B41" s="20" t="n"/>
      <c r="C41" s="5" t="n"/>
      <c r="D41" s="21" t="n"/>
      <c r="E41" s="22" t="n"/>
      <c r="F41" s="23" t="n"/>
      <c r="G41" s="24" t="n"/>
      <c r="H41" s="24" t="n"/>
      <c r="I41" s="24" t="n"/>
      <c r="J41" s="24" t="n"/>
      <c r="K41" s="8">
        <f>IF($D41="","",$D41*$E41)</f>
        <v/>
      </c>
      <c r="L41" s="25">
        <f>IF($D41="","",$D41*$F41)</f>
        <v/>
      </c>
      <c r="M41" s="26">
        <f>IF($D41="","",IFERROR(IF($B$14="Volume",L41/$L$51,K41/$K$51),0))</f>
        <v/>
      </c>
      <c r="N41" s="8">
        <f>IF($D41="","",K41*$G41)</f>
        <v/>
      </c>
      <c r="O41" s="8">
        <f>IF($D41="","",K41*$H41)</f>
        <v/>
      </c>
      <c r="P41" s="8">
        <f>IF($D41="","",K41*$I41)</f>
        <v/>
      </c>
      <c r="Q41" s="8">
        <f>IF($D41="","",K41*$J41)</f>
        <v/>
      </c>
      <c r="R41" s="8">
        <f>IF($D41="","",M41*SUM($B$10:$B$13))</f>
        <v/>
      </c>
      <c r="S41" s="8">
        <f>IF($D41="","",IFERROR(K41/$K$51*$E$9,0))</f>
        <v/>
      </c>
      <c r="T41" s="8">
        <f>IF($D41="","",IFERROR(K41/$K$51*$E$10,0))</f>
        <v/>
      </c>
      <c r="U41" s="8">
        <f>IF($D41="","",K41+N41+O41+P41+Q41+R41+S41+T41)</f>
        <v/>
      </c>
      <c r="V41" s="27">
        <f>IF($D41="","",IFERROR(U41/$D41,0))</f>
        <v/>
      </c>
      <c r="W41" s="17">
        <f>IF($D41="","",IFERROR((N41+O41+P41+Q41)/K41,0))</f>
        <v/>
      </c>
    </row>
    <row r="42">
      <c r="A42" s="20" t="n"/>
      <c r="B42" s="20" t="n"/>
      <c r="C42" s="5" t="n"/>
      <c r="D42" s="21" t="n"/>
      <c r="E42" s="22" t="n"/>
      <c r="F42" s="23" t="n"/>
      <c r="G42" s="24" t="n"/>
      <c r="H42" s="24" t="n"/>
      <c r="I42" s="24" t="n"/>
      <c r="J42" s="24" t="n"/>
      <c r="K42" s="8">
        <f>IF($D42="","",$D42*$E42)</f>
        <v/>
      </c>
      <c r="L42" s="25">
        <f>IF($D42="","",$D42*$F42)</f>
        <v/>
      </c>
      <c r="M42" s="26">
        <f>IF($D42="","",IFERROR(IF($B$14="Volume",L42/$L$51,K42/$K$51),0))</f>
        <v/>
      </c>
      <c r="N42" s="8">
        <f>IF($D42="","",K42*$G42)</f>
        <v/>
      </c>
      <c r="O42" s="8">
        <f>IF($D42="","",K42*$H42)</f>
        <v/>
      </c>
      <c r="P42" s="8">
        <f>IF($D42="","",K42*$I42)</f>
        <v/>
      </c>
      <c r="Q42" s="8">
        <f>IF($D42="","",K42*$J42)</f>
        <v/>
      </c>
      <c r="R42" s="8">
        <f>IF($D42="","",M42*SUM($B$10:$B$13))</f>
        <v/>
      </c>
      <c r="S42" s="8">
        <f>IF($D42="","",IFERROR(K42/$K$51*$E$9,0))</f>
        <v/>
      </c>
      <c r="T42" s="8">
        <f>IF($D42="","",IFERROR(K42/$K$51*$E$10,0))</f>
        <v/>
      </c>
      <c r="U42" s="8">
        <f>IF($D42="","",K42+N42+O42+P42+Q42+R42+S42+T42)</f>
        <v/>
      </c>
      <c r="V42" s="27">
        <f>IF($D42="","",IFERROR(U42/$D42,0))</f>
        <v/>
      </c>
      <c r="W42" s="17">
        <f>IF($D42="","",IFERROR((N42+O42+P42+Q42)/K42,0))</f>
        <v/>
      </c>
    </row>
    <row r="43">
      <c r="A43" s="20" t="n"/>
      <c r="B43" s="20" t="n"/>
      <c r="C43" s="5" t="n"/>
      <c r="D43" s="21" t="n"/>
      <c r="E43" s="22" t="n"/>
      <c r="F43" s="23" t="n"/>
      <c r="G43" s="24" t="n"/>
      <c r="H43" s="24" t="n"/>
      <c r="I43" s="24" t="n"/>
      <c r="J43" s="24" t="n"/>
      <c r="K43" s="8">
        <f>IF($D43="","",$D43*$E43)</f>
        <v/>
      </c>
      <c r="L43" s="25">
        <f>IF($D43="","",$D43*$F43)</f>
        <v/>
      </c>
      <c r="M43" s="26">
        <f>IF($D43="","",IFERROR(IF($B$14="Volume",L43/$L$51,K43/$K$51),0))</f>
        <v/>
      </c>
      <c r="N43" s="8">
        <f>IF($D43="","",K43*$G43)</f>
        <v/>
      </c>
      <c r="O43" s="8">
        <f>IF($D43="","",K43*$H43)</f>
        <v/>
      </c>
      <c r="P43" s="8">
        <f>IF($D43="","",K43*$I43)</f>
        <v/>
      </c>
      <c r="Q43" s="8">
        <f>IF($D43="","",K43*$J43)</f>
        <v/>
      </c>
      <c r="R43" s="8">
        <f>IF($D43="","",M43*SUM($B$10:$B$13))</f>
        <v/>
      </c>
      <c r="S43" s="8">
        <f>IF($D43="","",IFERROR(K43/$K$51*$E$9,0))</f>
        <v/>
      </c>
      <c r="T43" s="8">
        <f>IF($D43="","",IFERROR(K43/$K$51*$E$10,0))</f>
        <v/>
      </c>
      <c r="U43" s="8">
        <f>IF($D43="","",K43+N43+O43+P43+Q43+R43+S43+T43)</f>
        <v/>
      </c>
      <c r="V43" s="27">
        <f>IF($D43="","",IFERROR(U43/$D43,0))</f>
        <v/>
      </c>
      <c r="W43" s="17">
        <f>IF($D43="","",IFERROR((N43+O43+P43+Q43)/K43,0))</f>
        <v/>
      </c>
    </row>
    <row r="44">
      <c r="A44" s="20" t="n"/>
      <c r="B44" s="20" t="n"/>
      <c r="C44" s="5" t="n"/>
      <c r="D44" s="21" t="n"/>
      <c r="E44" s="22" t="n"/>
      <c r="F44" s="23" t="n"/>
      <c r="G44" s="24" t="n"/>
      <c r="H44" s="24" t="n"/>
      <c r="I44" s="24" t="n"/>
      <c r="J44" s="24" t="n"/>
      <c r="K44" s="8">
        <f>IF($D44="","",$D44*$E44)</f>
        <v/>
      </c>
      <c r="L44" s="25">
        <f>IF($D44="","",$D44*$F44)</f>
        <v/>
      </c>
      <c r="M44" s="26">
        <f>IF($D44="","",IFERROR(IF($B$14="Volume",L44/$L$51,K44/$K$51),0))</f>
        <v/>
      </c>
      <c r="N44" s="8">
        <f>IF($D44="","",K44*$G44)</f>
        <v/>
      </c>
      <c r="O44" s="8">
        <f>IF($D44="","",K44*$H44)</f>
        <v/>
      </c>
      <c r="P44" s="8">
        <f>IF($D44="","",K44*$I44)</f>
        <v/>
      </c>
      <c r="Q44" s="8">
        <f>IF($D44="","",K44*$J44)</f>
        <v/>
      </c>
      <c r="R44" s="8">
        <f>IF($D44="","",M44*SUM($B$10:$B$13))</f>
        <v/>
      </c>
      <c r="S44" s="8">
        <f>IF($D44="","",IFERROR(K44/$K$51*$E$9,0))</f>
        <v/>
      </c>
      <c r="T44" s="8">
        <f>IF($D44="","",IFERROR(K44/$K$51*$E$10,0))</f>
        <v/>
      </c>
      <c r="U44" s="8">
        <f>IF($D44="","",K44+N44+O44+P44+Q44+R44+S44+T44)</f>
        <v/>
      </c>
      <c r="V44" s="27">
        <f>IF($D44="","",IFERROR(U44/$D44,0))</f>
        <v/>
      </c>
      <c r="W44" s="17">
        <f>IF($D44="","",IFERROR((N44+O44+P44+Q44)/K44,0))</f>
        <v/>
      </c>
    </row>
    <row r="45">
      <c r="A45" s="20" t="n"/>
      <c r="B45" s="20" t="n"/>
      <c r="C45" s="5" t="n"/>
      <c r="D45" s="21" t="n"/>
      <c r="E45" s="22" t="n"/>
      <c r="F45" s="23" t="n"/>
      <c r="G45" s="24" t="n"/>
      <c r="H45" s="24" t="n"/>
      <c r="I45" s="24" t="n"/>
      <c r="J45" s="24" t="n"/>
      <c r="K45" s="8">
        <f>IF($D45="","",$D45*$E45)</f>
        <v/>
      </c>
      <c r="L45" s="25">
        <f>IF($D45="","",$D45*$F45)</f>
        <v/>
      </c>
      <c r="M45" s="26">
        <f>IF($D45="","",IFERROR(IF($B$14="Volume",L45/$L$51,K45/$K$51),0))</f>
        <v/>
      </c>
      <c r="N45" s="8">
        <f>IF($D45="","",K45*$G45)</f>
        <v/>
      </c>
      <c r="O45" s="8">
        <f>IF($D45="","",K45*$H45)</f>
        <v/>
      </c>
      <c r="P45" s="8">
        <f>IF($D45="","",K45*$I45)</f>
        <v/>
      </c>
      <c r="Q45" s="8">
        <f>IF($D45="","",K45*$J45)</f>
        <v/>
      </c>
      <c r="R45" s="8">
        <f>IF($D45="","",M45*SUM($B$10:$B$13))</f>
        <v/>
      </c>
      <c r="S45" s="8">
        <f>IF($D45="","",IFERROR(K45/$K$51*$E$9,0))</f>
        <v/>
      </c>
      <c r="T45" s="8">
        <f>IF($D45="","",IFERROR(K45/$K$51*$E$10,0))</f>
        <v/>
      </c>
      <c r="U45" s="8">
        <f>IF($D45="","",K45+N45+O45+P45+Q45+R45+S45+T45)</f>
        <v/>
      </c>
      <c r="V45" s="27">
        <f>IF($D45="","",IFERROR(U45/$D45,0))</f>
        <v/>
      </c>
      <c r="W45" s="17">
        <f>IF($D45="","",IFERROR((N45+O45+P45+Q45)/K45,0))</f>
        <v/>
      </c>
    </row>
    <row r="46">
      <c r="A46" s="20" t="n"/>
      <c r="B46" s="20" t="n"/>
      <c r="C46" s="5" t="n"/>
      <c r="D46" s="21" t="n"/>
      <c r="E46" s="22" t="n"/>
      <c r="F46" s="23" t="n"/>
      <c r="G46" s="24" t="n"/>
      <c r="H46" s="24" t="n"/>
      <c r="I46" s="24" t="n"/>
      <c r="J46" s="24" t="n"/>
      <c r="K46" s="8">
        <f>IF($D46="","",$D46*$E46)</f>
        <v/>
      </c>
      <c r="L46" s="25">
        <f>IF($D46="","",$D46*$F46)</f>
        <v/>
      </c>
      <c r="M46" s="26">
        <f>IF($D46="","",IFERROR(IF($B$14="Volume",L46/$L$51,K46/$K$51),0))</f>
        <v/>
      </c>
      <c r="N46" s="8">
        <f>IF($D46="","",K46*$G46)</f>
        <v/>
      </c>
      <c r="O46" s="8">
        <f>IF($D46="","",K46*$H46)</f>
        <v/>
      </c>
      <c r="P46" s="8">
        <f>IF($D46="","",K46*$I46)</f>
        <v/>
      </c>
      <c r="Q46" s="8">
        <f>IF($D46="","",K46*$J46)</f>
        <v/>
      </c>
      <c r="R46" s="8">
        <f>IF($D46="","",M46*SUM($B$10:$B$13))</f>
        <v/>
      </c>
      <c r="S46" s="8">
        <f>IF($D46="","",IFERROR(K46/$K$51*$E$9,0))</f>
        <v/>
      </c>
      <c r="T46" s="8">
        <f>IF($D46="","",IFERROR(K46/$K$51*$E$10,0))</f>
        <v/>
      </c>
      <c r="U46" s="8">
        <f>IF($D46="","",K46+N46+O46+P46+Q46+R46+S46+T46)</f>
        <v/>
      </c>
      <c r="V46" s="27">
        <f>IF($D46="","",IFERROR(U46/$D46,0))</f>
        <v/>
      </c>
      <c r="W46" s="17">
        <f>IF($D46="","",IFERROR((N46+O46+P46+Q46)/K46,0))</f>
        <v/>
      </c>
    </row>
    <row r="47">
      <c r="A47" s="20" t="n"/>
      <c r="B47" s="20" t="n"/>
      <c r="C47" s="5" t="n"/>
      <c r="D47" s="21" t="n"/>
      <c r="E47" s="22" t="n"/>
      <c r="F47" s="23" t="n"/>
      <c r="G47" s="24" t="n"/>
      <c r="H47" s="24" t="n"/>
      <c r="I47" s="24" t="n"/>
      <c r="J47" s="24" t="n"/>
      <c r="K47" s="8">
        <f>IF($D47="","",$D47*$E47)</f>
        <v/>
      </c>
      <c r="L47" s="25">
        <f>IF($D47="","",$D47*$F47)</f>
        <v/>
      </c>
      <c r="M47" s="26">
        <f>IF($D47="","",IFERROR(IF($B$14="Volume",L47/$L$51,K47/$K$51),0))</f>
        <v/>
      </c>
      <c r="N47" s="8">
        <f>IF($D47="","",K47*$G47)</f>
        <v/>
      </c>
      <c r="O47" s="8">
        <f>IF($D47="","",K47*$H47)</f>
        <v/>
      </c>
      <c r="P47" s="8">
        <f>IF($D47="","",K47*$I47)</f>
        <v/>
      </c>
      <c r="Q47" s="8">
        <f>IF($D47="","",K47*$J47)</f>
        <v/>
      </c>
      <c r="R47" s="8">
        <f>IF($D47="","",M47*SUM($B$10:$B$13))</f>
        <v/>
      </c>
      <c r="S47" s="8">
        <f>IF($D47="","",IFERROR(K47/$K$51*$E$9,0))</f>
        <v/>
      </c>
      <c r="T47" s="8">
        <f>IF($D47="","",IFERROR(K47/$K$51*$E$10,0))</f>
        <v/>
      </c>
      <c r="U47" s="8">
        <f>IF($D47="","",K47+N47+O47+P47+Q47+R47+S47+T47)</f>
        <v/>
      </c>
      <c r="V47" s="27">
        <f>IF($D47="","",IFERROR(U47/$D47,0))</f>
        <v/>
      </c>
      <c r="W47" s="17">
        <f>IF($D47="","",IFERROR((N47+O47+P47+Q47)/K47,0))</f>
        <v/>
      </c>
    </row>
    <row r="48">
      <c r="A48" s="20" t="n"/>
      <c r="B48" s="20" t="n"/>
      <c r="C48" s="5" t="n"/>
      <c r="D48" s="21" t="n"/>
      <c r="E48" s="22" t="n"/>
      <c r="F48" s="23" t="n"/>
      <c r="G48" s="24" t="n"/>
      <c r="H48" s="24" t="n"/>
      <c r="I48" s="24" t="n"/>
      <c r="J48" s="24" t="n"/>
      <c r="K48" s="8">
        <f>IF($D48="","",$D48*$E48)</f>
        <v/>
      </c>
      <c r="L48" s="25">
        <f>IF($D48="","",$D48*$F48)</f>
        <v/>
      </c>
      <c r="M48" s="26">
        <f>IF($D48="","",IFERROR(IF($B$14="Volume",L48/$L$51,K48/$K$51),0))</f>
        <v/>
      </c>
      <c r="N48" s="8">
        <f>IF($D48="","",K48*$G48)</f>
        <v/>
      </c>
      <c r="O48" s="8">
        <f>IF($D48="","",K48*$H48)</f>
        <v/>
      </c>
      <c r="P48" s="8">
        <f>IF($D48="","",K48*$I48)</f>
        <v/>
      </c>
      <c r="Q48" s="8">
        <f>IF($D48="","",K48*$J48)</f>
        <v/>
      </c>
      <c r="R48" s="8">
        <f>IF($D48="","",M48*SUM($B$10:$B$13))</f>
        <v/>
      </c>
      <c r="S48" s="8">
        <f>IF($D48="","",IFERROR(K48/$K$51*$E$9,0))</f>
        <v/>
      </c>
      <c r="T48" s="8">
        <f>IF($D48="","",IFERROR(K48/$K$51*$E$10,0))</f>
        <v/>
      </c>
      <c r="U48" s="8">
        <f>IF($D48="","",K48+N48+O48+P48+Q48+R48+S48+T48)</f>
        <v/>
      </c>
      <c r="V48" s="27">
        <f>IF($D48="","",IFERROR(U48/$D48,0))</f>
        <v/>
      </c>
      <c r="W48" s="17">
        <f>IF($D48="","",IFERROR((N48+O48+P48+Q48)/K48,0))</f>
        <v/>
      </c>
    </row>
    <row r="49">
      <c r="A49" s="20" t="n"/>
      <c r="B49" s="20" t="n"/>
      <c r="C49" s="5" t="n"/>
      <c r="D49" s="21" t="n"/>
      <c r="E49" s="22" t="n"/>
      <c r="F49" s="23" t="n"/>
      <c r="G49" s="24" t="n"/>
      <c r="H49" s="24" t="n"/>
      <c r="I49" s="24" t="n"/>
      <c r="J49" s="24" t="n"/>
      <c r="K49" s="8">
        <f>IF($D49="","",$D49*$E49)</f>
        <v/>
      </c>
      <c r="L49" s="25">
        <f>IF($D49="","",$D49*$F49)</f>
        <v/>
      </c>
      <c r="M49" s="26">
        <f>IF($D49="","",IFERROR(IF($B$14="Volume",L49/$L$51,K49/$K$51),0))</f>
        <v/>
      </c>
      <c r="N49" s="8">
        <f>IF($D49="","",K49*$G49)</f>
        <v/>
      </c>
      <c r="O49" s="8">
        <f>IF($D49="","",K49*$H49)</f>
        <v/>
      </c>
      <c r="P49" s="8">
        <f>IF($D49="","",K49*$I49)</f>
        <v/>
      </c>
      <c r="Q49" s="8">
        <f>IF($D49="","",K49*$J49)</f>
        <v/>
      </c>
      <c r="R49" s="8">
        <f>IF($D49="","",M49*SUM($B$10:$B$13))</f>
        <v/>
      </c>
      <c r="S49" s="8">
        <f>IF($D49="","",IFERROR(K49/$K$51*$E$9,0))</f>
        <v/>
      </c>
      <c r="T49" s="8">
        <f>IF($D49="","",IFERROR(K49/$K$51*$E$10,0))</f>
        <v/>
      </c>
      <c r="U49" s="8">
        <f>IF($D49="","",K49+N49+O49+P49+Q49+R49+S49+T49)</f>
        <v/>
      </c>
      <c r="V49" s="27">
        <f>IF($D49="","",IFERROR(U49/$D49,0))</f>
        <v/>
      </c>
      <c r="W49" s="17">
        <f>IF($D49="","",IFERROR((N49+O49+P49+Q49)/K49,0))</f>
        <v/>
      </c>
    </row>
    <row r="50">
      <c r="A50" s="20" t="n"/>
      <c r="B50" s="20" t="n"/>
      <c r="C50" s="5" t="n"/>
      <c r="D50" s="21" t="n"/>
      <c r="E50" s="22" t="n"/>
      <c r="F50" s="23" t="n"/>
      <c r="G50" s="24" t="n"/>
      <c r="H50" s="24" t="n"/>
      <c r="I50" s="24" t="n"/>
      <c r="J50" s="24" t="n"/>
      <c r="K50" s="8">
        <f>IF($D50="","",$D50*$E50)</f>
        <v/>
      </c>
      <c r="L50" s="25">
        <f>IF($D50="","",$D50*$F50)</f>
        <v/>
      </c>
      <c r="M50" s="26">
        <f>IF($D50="","",IFERROR(IF($B$14="Volume",L50/$L$51,K50/$K$51),0))</f>
        <v/>
      </c>
      <c r="N50" s="8">
        <f>IF($D50="","",K50*$G50)</f>
        <v/>
      </c>
      <c r="O50" s="8">
        <f>IF($D50="","",K50*$H50)</f>
        <v/>
      </c>
      <c r="P50" s="8">
        <f>IF($D50="","",K50*$I50)</f>
        <v/>
      </c>
      <c r="Q50" s="8">
        <f>IF($D50="","",K50*$J50)</f>
        <v/>
      </c>
      <c r="R50" s="8">
        <f>IF($D50="","",M50*SUM($B$10:$B$13))</f>
        <v/>
      </c>
      <c r="S50" s="8">
        <f>IF($D50="","",IFERROR(K50/$K$51*$E$9,0))</f>
        <v/>
      </c>
      <c r="T50" s="8">
        <f>IF($D50="","",IFERROR(K50/$K$51*$E$10,0))</f>
        <v/>
      </c>
      <c r="U50" s="8">
        <f>IF($D50="","",K50+N50+O50+P50+Q50+R50+S50+T50)</f>
        <v/>
      </c>
      <c r="V50" s="27">
        <f>IF($D50="","",IFERROR(U50/$D50,0))</f>
        <v/>
      </c>
      <c r="W50" s="17">
        <f>IF($D50="","",IFERROR((N50+O50+P50+Q50)/K50,0))</f>
        <v/>
      </c>
    </row>
    <row r="51">
      <c r="A51" s="28" t="inlineStr">
        <is>
          <t>Totals</t>
        </is>
      </c>
      <c r="B51" s="28" t="n"/>
      <c r="C51" s="28" t="n"/>
      <c r="D51" s="29">
        <f>SUM(D21:D50)</f>
        <v/>
      </c>
      <c r="E51" s="28" t="n"/>
      <c r="F51" s="28" t="n"/>
      <c r="G51" s="28" t="n"/>
      <c r="H51" s="28" t="n"/>
      <c r="I51" s="28" t="n"/>
      <c r="J51" s="28" t="n"/>
      <c r="K51" s="30">
        <f>SUM(K21:K50)</f>
        <v/>
      </c>
      <c r="L51" s="31">
        <f>SUM(L21:L50)</f>
        <v/>
      </c>
      <c r="M51" s="28" t="n"/>
      <c r="N51" s="30">
        <f>SUM(N21:N50)</f>
        <v/>
      </c>
      <c r="O51" s="30">
        <f>SUM(O21:O50)</f>
        <v/>
      </c>
      <c r="P51" s="30">
        <f>SUM(P21:P50)</f>
        <v/>
      </c>
      <c r="Q51" s="30">
        <f>SUM(Q21:Q50)</f>
        <v/>
      </c>
      <c r="R51" s="30">
        <f>SUM(R21:R50)</f>
        <v/>
      </c>
      <c r="S51" s="30">
        <f>SUM(S21:S50)</f>
        <v/>
      </c>
      <c r="T51" s="30">
        <f>SUM(T21:T50)</f>
        <v/>
      </c>
      <c r="U51" s="30">
        <f>SUM(U21:U50)</f>
        <v/>
      </c>
      <c r="V51" s="32">
        <f>IFERROR(U51/D51,0)</f>
        <v/>
      </c>
      <c r="W51" s="33">
        <f>IFERROR((N51+O51+P51+Q51)/K51,0)</f>
        <v/>
      </c>
    </row>
  </sheetData>
  <sheetProtection selectLockedCells="0" selectUnlockedCells="0" sheet="1" objects="0" insertRows="1" insertHyperlinks="1" autoFilter="1" scenarios="0" formatColumns="0" deleteColumns="1" insertColumns="1" pivotTables="1" deleteRows="1" formatCells="1" formatRows="0" sort="1"/>
  <dataValidations count="2">
    <dataValidation sqref="B6" showDropDown="0" showInputMessage="0" showErrorMessage="0" allowBlank="0" type="list">
      <formula1>"Ocean,Air"</formula1>
    </dataValidation>
    <dataValidation sqref="B14" showDropDown="0" showInputMessage="0" showErrorMessage="0" allowBlank="0" type="list">
      <formula1>"Value,Volume"</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A24"/>
  <sheetViews>
    <sheetView showGridLines="0" workbookViewId="0">
      <selection activeCell="A1" sqref="A1"/>
    </sheetView>
  </sheetViews>
  <sheetFormatPr baseColWidth="8" defaultRowHeight="15"/>
  <cols>
    <col width="110" customWidth="1" min="1" max="1"/>
  </cols>
  <sheetData>
    <row r="1">
      <c r="A1" s="34" t="inlineStr">
        <is>
          <t>US landed cost template — how to use it</t>
        </is>
      </c>
    </row>
    <row r="2">
      <c r="A2" s="35" t="inlineStr">
        <is>
          <t>Free from Supercargo · getsupercargo.com</t>
        </is>
      </c>
    </row>
    <row r="3">
      <c r="A3" s="36" t="inlineStr"/>
    </row>
    <row r="4">
      <c r="A4" s="36" t="inlineStr">
        <is>
          <t>1. One sheet per shipment (one customs entry). Duplicate the 'Landed cost' tab for the next one.</t>
        </is>
      </c>
    </row>
    <row r="5">
      <c r="A5" s="36" t="inlineStr">
        <is>
          <t>2. Shipment block: the mode (Ocean or Air), the entry date, the ports, and the charges from your forwarder's and broker's invoices.</t>
        </is>
      </c>
    </row>
    <row r="6">
      <c r="A6" s="36" t="inlineStr">
        <is>
          <t>3. One row per SKU: units and FOB unit cost from the commercial invoice; unit volume from the packing list or the supplier's carton sheet.</t>
        </is>
      </c>
    </row>
    <row r="7">
      <c r="A7" s="36" t="inlineStr">
        <is>
          <t>4. HTS number and every duty rate come from YOUR OWN entry — the CBP Form 7501 entry summary, or the ACE ES-003 'Entry Summary Line Tariff Details' report, which lists every Chapter 99 line with the duty actually assessed.</t>
        </is>
      </c>
    </row>
    <row r="8">
      <c r="A8" s="36" t="inlineStr">
        <is>
          <t>5. Keep Chapter 99 lines in their own columns. Section 232 on a chapter 73 article is charged on the full customs value; a blended rate hides which line changed.</t>
        </is>
      </c>
    </row>
    <row r="9">
      <c r="A9" s="36" t="inlineStr">
        <is>
          <t>6. Choose how shared charges are allocated: by Value (default) or by Volume (fairer for bulky, cheap goods).</t>
        </is>
      </c>
    </row>
    <row r="10">
      <c r="A10" s="36" t="inlineStr"/>
    </row>
    <row r="11">
      <c r="A11" s="37" t="inlineStr">
        <is>
          <t>What the sheet calculates</t>
        </is>
      </c>
    </row>
    <row r="12">
      <c r="A12" s="36" t="inlineStr">
        <is>
          <t>• Customs value = FOB × units. US transaction value excludes international freight and insurance where separately identified (19 CFR 152.102(f)). Freight is still in landed cost — allocated, never dutied.</t>
        </is>
      </c>
    </row>
    <row r="13">
      <c r="A13" s="36" t="inlineStr">
        <is>
          <t>• Duty per line: general rate plus each Chapter 99 line, each on the customs value.</t>
        </is>
      </c>
    </row>
    <row r="14">
      <c r="A14" s="36" t="inlineStr">
        <is>
          <t>• MPF: 0.3464% of entered value per entry, floored and capped — FY2026 $33.58–$651.50 (90 FR 34665, Table 2); from 1 October 2026 $34.58–$670.86 (91 FR 48398, Table 2). Chosen by entry date.</t>
        </is>
      </c>
    </row>
    <row r="15">
      <c r="A15" s="36" t="inlineStr">
        <is>
          <t>• HMF: 0.125% of value, vessel cargo only (19 CFR 24.24(a)). Air carries none.</t>
        </is>
      </c>
    </row>
    <row r="16">
      <c r="A16" s="36" t="inlineStr">
        <is>
          <t>• Landed cost per unit = (customs value + duty + allocated freight, insurance, broker and other charges + MPF and HMF shares) ÷ units.</t>
        </is>
      </c>
    </row>
    <row r="17">
      <c r="A17" s="36" t="inlineStr"/>
    </row>
    <row r="18">
      <c r="A18" s="37" t="inlineStr">
        <is>
          <t>What it does not do</t>
        </is>
      </c>
    </row>
    <row r="19">
      <c r="A19" s="36" t="inlineStr">
        <is>
          <t>• It does not suggest a commodity code, and it does not model antidumping or countervailing duty — enter AD/CVD as 'Other Chapter 99 %' only if your entry carries it that way, or add a column.</t>
        </is>
      </c>
    </row>
    <row r="20">
      <c r="A20" s="36" t="inlineStr">
        <is>
          <t>• It does not reconcile against what CBP actually assessed. Supercargo does that across every entry, automatically: getsupercargo.com</t>
        </is>
      </c>
    </row>
    <row r="21">
      <c r="A21" s="36" t="inlineStr"/>
    </row>
    <row r="22">
      <c r="A22" s="37" t="inlineStr">
        <is>
          <t>The boundary</t>
        </is>
      </c>
    </row>
    <row r="23">
      <c r="A23" s="36" t="inlineStr">
        <is>
          <t>Estimates for management accounting. It never tells you what code to declare; your licensed customs broker's entry governs.</t>
        </is>
      </c>
    </row>
    <row r="24">
      <c r="A24" s="35" t="inlineStr">
        <is>
          <t>For United States shipments: Supercargo is not a licensed customs broker and does not conduct customs business as defined in 19 CFR 111.1. Figures shown for prospective shipments are management estimates on a commodity code you supply. Classification, valuation and entry remain the responsibility of you as importer of record and of your licensed broker, and reliance on Supercargo does not establish reasonable care for the purposes of 19 U.S.C. 1484.</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W51"/>
  <sheetViews>
    <sheetView showGridLines="0" workbookViewId="0">
      <pane xSplit="2" topLeftCell="C1" activePane="topRight" state="frozen"/>
      <selection pane="topRight" activeCell="A1" sqref="A1"/>
    </sheetView>
  </sheetViews>
  <sheetFormatPr baseColWidth="8" defaultRowHeight="15"/>
  <cols>
    <col width="34" customWidth="1" min="1" max="1"/>
    <col width="30" customWidth="1" min="2" max="2"/>
    <col width="18" customWidth="1" min="3" max="3"/>
    <col width="9" customWidth="1" min="4" max="4"/>
    <col width="12" customWidth="1" min="5" max="5"/>
    <col width="11" customWidth="1" min="6" max="6"/>
    <col width="10" customWidth="1" min="7" max="7"/>
    <col width="10" customWidth="1" min="8" max="8"/>
    <col width="10" customWidth="1" min="9" max="9"/>
    <col width="11" customWidth="1" min="10" max="10"/>
    <col width="13" customWidth="1" min="11" max="11"/>
    <col width="11" customWidth="1" min="12" max="12"/>
    <col width="9" customWidth="1" min="13" max="13"/>
    <col width="11" customWidth="1" min="14" max="14"/>
    <col width="11" customWidth="1" min="15" max="15"/>
    <col width="11" customWidth="1" min="16" max="16"/>
    <col width="11" customWidth="1" min="17" max="17"/>
    <col width="13" customWidth="1" min="18" max="18"/>
    <col width="10" customWidth="1" min="19" max="19"/>
    <col width="10" customWidth="1" min="20" max="20"/>
    <col width="13" customWidth="1" min="21" max="21"/>
    <col width="12" customWidth="1" min="22" max="22"/>
    <col width="9" customWidth="1" min="23" max="23"/>
  </cols>
  <sheetData>
    <row r="1">
      <c r="A1" s="1" t="inlineStr">
        <is>
          <t>US landed cost per SKU — one shipment · FICTIONAL EXAMPLE</t>
        </is>
      </c>
    </row>
    <row r="2">
      <c r="A2" s="2" t="inlineStr">
        <is>
          <t>Shaded cells are inputs. Everything else is calculated. Estimates for management accounting — your licensed customs broker's entry governs.</t>
        </is>
      </c>
    </row>
    <row r="3">
      <c r="A3" s="2" t="inlineStr">
        <is>
          <t>Every figure on this tab is invented to show the arithmetic. Rates mirror the verified examples on getsupercargo.com.</t>
        </is>
      </c>
    </row>
    <row r="4">
      <c r="A4" s="3" t="inlineStr">
        <is>
          <t>Shipment</t>
        </is>
      </c>
      <c r="D4" s="3" t="inlineStr">
        <is>
          <t>Shipment totals</t>
        </is>
      </c>
      <c r="G4" s="3" t="inlineStr">
        <is>
          <t>Fees (cited)</t>
        </is>
      </c>
      <c r="I4" s="2" t="inlineStr">
        <is>
          <t>From</t>
        </is>
      </c>
      <c r="J4" s="2" t="inlineStr">
        <is>
          <t>Minimum</t>
        </is>
      </c>
      <c r="K4" s="2" t="inlineStr">
        <is>
          <t>Maximum</t>
        </is>
      </c>
    </row>
    <row r="5">
      <c r="A5" s="4" t="inlineStr">
        <is>
          <t>Shipment reference</t>
        </is>
      </c>
      <c r="B5" s="5" t="inlineStr">
        <is>
          <t>FICTIONAL — Demo Kitchen Co., container 1 of 1</t>
        </is>
      </c>
      <c r="D5" s="4" t="inlineStr">
        <is>
          <t>Units</t>
        </is>
      </c>
      <c r="E5" s="6">
        <f>SUM(D21:D50)</f>
        <v/>
      </c>
      <c r="G5" s="4" t="inlineStr">
        <is>
          <t>MPF rate</t>
        </is>
      </c>
      <c r="H5" s="7" t="n">
        <v>0.003464</v>
      </c>
      <c r="I5" s="4" t="n"/>
      <c r="J5" s="4" t="n"/>
      <c r="K5" s="4" t="n"/>
      <c r="L5" s="2" t="inlineStr">
        <is>
          <t>19 CFR 24.23(b)(1)(i)</t>
        </is>
      </c>
    </row>
    <row r="6">
      <c r="A6" s="4" t="inlineStr">
        <is>
          <t>Mode (Ocean or Air)</t>
        </is>
      </c>
      <c r="B6" s="5" t="inlineStr">
        <is>
          <t>Ocean</t>
        </is>
      </c>
      <c r="D6" s="4" t="inlineStr">
        <is>
          <t>Entered (customs) value</t>
        </is>
      </c>
      <c r="E6" s="8">
        <f>SUM(K21:K50)</f>
        <v/>
      </c>
      <c r="G6" s="4" t="inlineStr">
        <is>
          <t>MPF FY2026</t>
        </is>
      </c>
      <c r="H6" s="4" t="inlineStr">
        <is>
          <t>FY2026</t>
        </is>
      </c>
      <c r="I6" s="9" t="n">
        <v>45931</v>
      </c>
      <c r="J6" s="10" t="n">
        <v>33.58</v>
      </c>
      <c r="K6" s="10" t="n">
        <v>651.5</v>
      </c>
      <c r="L6" s="2" t="inlineStr">
        <is>
          <t>90 FR 34665, Table 2</t>
        </is>
      </c>
    </row>
    <row r="7">
      <c r="A7" s="4" t="inlineStr">
        <is>
          <t>Entry date</t>
        </is>
      </c>
      <c r="B7" s="11" t="n">
        <v>46310</v>
      </c>
      <c r="D7" s="4" t="inlineStr">
        <is>
          <t>Volume (m³)</t>
        </is>
      </c>
      <c r="E7" s="12">
        <f>SUM(L21:L50)</f>
        <v/>
      </c>
      <c r="G7" s="4" t="inlineStr">
        <is>
          <t>MPF FY2027</t>
        </is>
      </c>
      <c r="H7" s="4" t="inlineStr">
        <is>
          <t>FY2027</t>
        </is>
      </c>
      <c r="I7" s="9" t="n">
        <v>46296</v>
      </c>
      <c r="J7" s="10" t="n">
        <v>34.58</v>
      </c>
      <c r="K7" s="10" t="n">
        <v>670.86</v>
      </c>
      <c r="L7" s="2" t="inlineStr">
        <is>
          <t>91 FR 48398, Table 2</t>
        </is>
      </c>
    </row>
    <row r="8">
      <c r="A8" s="4" t="inlineStr">
        <is>
          <t>Port of lading</t>
        </is>
      </c>
      <c r="B8" s="5" t="inlineStr">
        <is>
          <t>Ningbo (CNNGB)</t>
        </is>
      </c>
      <c r="D8" s="4" t="inlineStr">
        <is>
          <t>MPF limits in force</t>
        </is>
      </c>
      <c r="E8" s="13">
        <f>IF(B7="","Enter the entry date",IF(B7&gt;=I7,G7,G6))</f>
        <v/>
      </c>
      <c r="G8" s="4" t="n"/>
      <c r="H8" s="4" t="n"/>
      <c r="I8" s="4" t="n"/>
      <c r="J8" s="4" t="n"/>
      <c r="K8" s="4" t="n"/>
      <c r="L8" s="2" t="n"/>
    </row>
    <row r="9">
      <c r="A9" s="4" t="inlineStr">
        <is>
          <t>Port of entry</t>
        </is>
      </c>
      <c r="B9" s="5" t="inlineStr">
        <is>
          <t>Los Angeles (2704)</t>
        </is>
      </c>
      <c r="D9" s="4" t="inlineStr">
        <is>
          <t>MPF payable</t>
        </is>
      </c>
      <c r="E9" s="8">
        <f>IF(SUM(K21:K50)=0,0,MIN(MAX(SUM(K21:K50)*H5,IF(B7&gt;=I7,J7,J6)),IF(B7&gt;=I7,K7,K6)))</f>
        <v/>
      </c>
      <c r="G9" s="4" t="inlineStr">
        <is>
          <t>HMF rate (vessel only)</t>
        </is>
      </c>
      <c r="H9" s="14" t="n">
        <v>0.00125</v>
      </c>
      <c r="I9" s="4" t="n"/>
      <c r="J9" s="4" t="n"/>
      <c r="K9" s="4" t="n"/>
      <c r="L9" s="2" t="inlineStr">
        <is>
          <t>19 CFR 24.24(a)</t>
        </is>
      </c>
    </row>
    <row r="10">
      <c r="A10" s="4" t="inlineStr">
        <is>
          <t>International freight (USD)</t>
        </is>
      </c>
      <c r="B10" s="15" t="n">
        <v>3800</v>
      </c>
      <c r="D10" s="4" t="inlineStr">
        <is>
          <t>HMF payable</t>
        </is>
      </c>
      <c r="E10" s="8">
        <f>IF(B6="Ocean",SUM(K21:K50)*H9,0)</f>
        <v/>
      </c>
    </row>
    <row r="11">
      <c r="A11" s="4" t="inlineStr">
        <is>
          <t>Insurance (USD)</t>
        </is>
      </c>
      <c r="B11" s="15" t="n">
        <v>120</v>
      </c>
      <c r="D11" s="4" t="inlineStr">
        <is>
          <t>Duty (all lines)</t>
        </is>
      </c>
      <c r="E11" s="8">
        <f>SUM(N21:Q50)</f>
        <v/>
      </c>
    </row>
    <row r="12">
      <c r="A12" s="4" t="inlineStr">
        <is>
          <t>Customs broker fee (USD)</t>
        </is>
      </c>
      <c r="B12" s="15" t="n">
        <v>150</v>
      </c>
      <c r="D12" s="4" t="inlineStr">
        <is>
          <t>Freight, insurance, broker, other</t>
        </is>
      </c>
      <c r="E12" s="8">
        <f>SUM(B10:B13)</f>
        <v/>
      </c>
    </row>
    <row r="13">
      <c r="A13" s="4" t="inlineStr">
        <is>
          <t>Other charges (USD)</t>
        </is>
      </c>
      <c r="B13" s="15" t="n">
        <v>450</v>
      </c>
      <c r="D13" s="4" t="inlineStr">
        <is>
          <t>Landed cost, shipment</t>
        </is>
      </c>
      <c r="E13" s="16">
        <f>SUM(U21:U50)</f>
        <v/>
      </c>
    </row>
    <row r="14">
      <c r="A14" s="4" t="inlineStr">
        <is>
          <t>Allocate charges by (Value or Volume)</t>
        </is>
      </c>
      <c r="B14" s="5" t="inlineStr">
        <is>
          <t>Value</t>
        </is>
      </c>
      <c r="D14" s="4" t="inlineStr">
        <is>
          <t>Duty as % of entered value</t>
        </is>
      </c>
      <c r="E14" s="17">
        <f>IFERROR(E11/E6,0)</f>
        <v/>
      </c>
    </row>
    <row r="18">
      <c r="A18" s="3" t="inlineStr">
        <is>
          <t>Lines — one row per SKU</t>
        </is>
      </c>
    </row>
    <row r="20" ht="42" customHeight="1">
      <c r="A20" s="18" t="inlineStr">
        <is>
          <t>SKU</t>
        </is>
      </c>
      <c r="B20" s="18" t="inlineStr">
        <is>
          <t>Description</t>
        </is>
      </c>
      <c r="C20" s="18" t="inlineStr">
        <is>
          <t>HTS number (10-digit, from your entry)</t>
        </is>
      </c>
      <c r="D20" s="18" t="inlineStr">
        <is>
          <t>Units</t>
        </is>
      </c>
      <c r="E20" s="18" t="inlineStr">
        <is>
          <t>FOB unit cost (USD)</t>
        </is>
      </c>
      <c r="F20" s="18" t="inlineStr">
        <is>
          <t>Unit volume (m³)</t>
        </is>
      </c>
      <c r="G20" s="18" t="inlineStr">
        <is>
          <t>General duty %</t>
        </is>
      </c>
      <c r="H20" s="18" t="inlineStr">
        <is>
          <t>Section 232 %</t>
        </is>
      </c>
      <c r="I20" s="18" t="inlineStr">
        <is>
          <t>Section 301 %</t>
        </is>
      </c>
      <c r="J20" s="18" t="inlineStr">
        <is>
          <t>Other Chapter 99 %</t>
        </is>
      </c>
      <c r="K20" s="19" t="inlineStr">
        <is>
          <t>Customs value</t>
        </is>
      </c>
      <c r="L20" s="19" t="inlineStr">
        <is>
          <t>Line volume (m³)</t>
        </is>
      </c>
      <c r="M20" s="19" t="inlineStr">
        <is>
          <t>Charge share</t>
        </is>
      </c>
      <c r="N20" s="19" t="inlineStr">
        <is>
          <t>General duty</t>
        </is>
      </c>
      <c r="O20" s="19" t="inlineStr">
        <is>
          <t>Section 232 duty</t>
        </is>
      </c>
      <c r="P20" s="19" t="inlineStr">
        <is>
          <t>Section 301 duty</t>
        </is>
      </c>
      <c r="Q20" s="19" t="inlineStr">
        <is>
          <t>Other Ch. 99 duty</t>
        </is>
      </c>
      <c r="R20" s="19" t="inlineStr">
        <is>
          <t>Freight, ins., broker, other</t>
        </is>
      </c>
      <c r="S20" s="19" t="inlineStr">
        <is>
          <t>MPF share</t>
        </is>
      </c>
      <c r="T20" s="19" t="inlineStr">
        <is>
          <t>HMF share</t>
        </is>
      </c>
      <c r="U20" s="19" t="inlineStr">
        <is>
          <t>Landed cost, line</t>
        </is>
      </c>
      <c r="V20" s="19" t="inlineStr">
        <is>
          <t>Landed cost per unit</t>
        </is>
      </c>
      <c r="W20" s="19" t="inlineStr">
        <is>
          <t>Duty % of value</t>
        </is>
      </c>
    </row>
    <row r="21">
      <c r="A21" s="20" t="inlineStr">
        <is>
          <t>DK-BOWL-SET5</t>
        </is>
      </c>
      <c r="B21" s="20" t="inlineStr">
        <is>
          <t>Stainless steel mixing bowls, set of 5</t>
        </is>
      </c>
      <c r="C21" s="5" t="inlineStr">
        <is>
          <t>7323.93.00 (enter all 10 digits)</t>
        </is>
      </c>
      <c r="D21" s="21" t="n">
        <v>2400</v>
      </c>
      <c r="E21" s="22" t="n">
        <v>6.4</v>
      </c>
      <c r="F21" s="23" t="n">
        <v>0.0065</v>
      </c>
      <c r="G21" s="24" t="n">
        <v>0.02</v>
      </c>
      <c r="H21" s="24" t="n">
        <v>0.25</v>
      </c>
      <c r="I21" s="24" t="n">
        <v>0</v>
      </c>
      <c r="J21" s="24" t="n">
        <v>0</v>
      </c>
      <c r="K21" s="8">
        <f>IF($D21="","",$D21*$E21)</f>
        <v/>
      </c>
      <c r="L21" s="25">
        <f>IF($D21="","",$D21*$F21)</f>
        <v/>
      </c>
      <c r="M21" s="26">
        <f>IF($D21="","",IFERROR(IF($B$14="Volume",L21/$L$51,K21/$K$51),0))</f>
        <v/>
      </c>
      <c r="N21" s="8">
        <f>IF($D21="","",K21*$G21)</f>
        <v/>
      </c>
      <c r="O21" s="8">
        <f>IF($D21="","",K21*$H21)</f>
        <v/>
      </c>
      <c r="P21" s="8">
        <f>IF($D21="","",K21*$I21)</f>
        <v/>
      </c>
      <c r="Q21" s="8">
        <f>IF($D21="","",K21*$J21)</f>
        <v/>
      </c>
      <c r="R21" s="8">
        <f>IF($D21="","",M21*SUM($B$10:$B$13))</f>
        <v/>
      </c>
      <c r="S21" s="8">
        <f>IF($D21="","",IFERROR(K21/$K$51*$E$9,0))</f>
        <v/>
      </c>
      <c r="T21" s="8">
        <f>IF($D21="","",IFERROR(K21/$K$51*$E$10,0))</f>
        <v/>
      </c>
      <c r="U21" s="8">
        <f>IF($D21="","",K21+N21+O21+P21+Q21+R21+S21+T21)</f>
        <v/>
      </c>
      <c r="V21" s="27">
        <f>IF($D21="","",IFERROR(U21/$D21,0))</f>
        <v/>
      </c>
      <c r="W21" s="17">
        <f>IF($D21="","",IFERROR((N21+O21+P21+Q21)/K21,0))</f>
        <v/>
      </c>
    </row>
    <row r="22">
      <c r="A22" s="20" t="inlineStr">
        <is>
          <t>DK-SHELF-4T</t>
        </is>
      </c>
      <c r="B22" s="20" t="inlineStr">
        <is>
          <t>Boltless steel shelving, 4 tier</t>
        </is>
      </c>
      <c r="C22" s="5" t="inlineStr">
        <is>
          <t>9403.20.0075</t>
        </is>
      </c>
      <c r="D22" s="21" t="n">
        <v>600</v>
      </c>
      <c r="E22" s="22" t="n">
        <v>18.5</v>
      </c>
      <c r="F22" s="23" t="n">
        <v>0.042</v>
      </c>
      <c r="G22" s="24" t="n">
        <v>0</v>
      </c>
      <c r="H22" s="24" t="n">
        <v>0.25</v>
      </c>
      <c r="I22" s="24" t="n">
        <v>0</v>
      </c>
      <c r="J22" s="24" t="n">
        <v>0</v>
      </c>
      <c r="K22" s="8">
        <f>IF($D22="","",$D22*$E22)</f>
        <v/>
      </c>
      <c r="L22" s="25">
        <f>IF($D22="","",$D22*$F22)</f>
        <v/>
      </c>
      <c r="M22" s="26">
        <f>IF($D22="","",IFERROR(IF($B$14="Volume",L22/$L$51,K22/$K$51),0))</f>
        <v/>
      </c>
      <c r="N22" s="8">
        <f>IF($D22="","",K22*$G22)</f>
        <v/>
      </c>
      <c r="O22" s="8">
        <f>IF($D22="","",K22*$H22)</f>
        <v/>
      </c>
      <c r="P22" s="8">
        <f>IF($D22="","",K22*$I22)</f>
        <v/>
      </c>
      <c r="Q22" s="8">
        <f>IF($D22="","",K22*$J22)</f>
        <v/>
      </c>
      <c r="R22" s="8">
        <f>IF($D22="","",M22*SUM($B$10:$B$13))</f>
        <v/>
      </c>
      <c r="S22" s="8">
        <f>IF($D22="","",IFERROR(K22/$K$51*$E$9,0))</f>
        <v/>
      </c>
      <c r="T22" s="8">
        <f>IF($D22="","",IFERROR(K22/$K$51*$E$10,0))</f>
        <v/>
      </c>
      <c r="U22" s="8">
        <f>IF($D22="","",K22+N22+O22+P22+Q22+R22+S22+T22)</f>
        <v/>
      </c>
      <c r="V22" s="27">
        <f>IF($D22="","",IFERROR(U22/$D22,0))</f>
        <v/>
      </c>
      <c r="W22" s="17">
        <f>IF($D22="","",IFERROR((N22+O22+P22+Q22)/K22,0))</f>
        <v/>
      </c>
    </row>
    <row r="23">
      <c r="A23" s="20" t="n"/>
      <c r="B23" s="20" t="n"/>
      <c r="C23" s="5" t="n"/>
      <c r="D23" s="21" t="n"/>
      <c r="E23" s="22" t="n"/>
      <c r="F23" s="23" t="n"/>
      <c r="G23" s="24" t="n"/>
      <c r="H23" s="24" t="n"/>
      <c r="I23" s="24" t="n"/>
      <c r="J23" s="24" t="n"/>
      <c r="K23" s="8">
        <f>IF($D23="","",$D23*$E23)</f>
        <v/>
      </c>
      <c r="L23" s="25">
        <f>IF($D23="","",$D23*$F23)</f>
        <v/>
      </c>
      <c r="M23" s="26">
        <f>IF($D23="","",IFERROR(IF($B$14="Volume",L23/$L$51,K23/$K$51),0))</f>
        <v/>
      </c>
      <c r="N23" s="8">
        <f>IF($D23="","",K23*$G23)</f>
        <v/>
      </c>
      <c r="O23" s="8">
        <f>IF($D23="","",K23*$H23)</f>
        <v/>
      </c>
      <c r="P23" s="8">
        <f>IF($D23="","",K23*$I23)</f>
        <v/>
      </c>
      <c r="Q23" s="8">
        <f>IF($D23="","",K23*$J23)</f>
        <v/>
      </c>
      <c r="R23" s="8">
        <f>IF($D23="","",M23*SUM($B$10:$B$13))</f>
        <v/>
      </c>
      <c r="S23" s="8">
        <f>IF($D23="","",IFERROR(K23/$K$51*$E$9,0))</f>
        <v/>
      </c>
      <c r="T23" s="8">
        <f>IF($D23="","",IFERROR(K23/$K$51*$E$10,0))</f>
        <v/>
      </c>
      <c r="U23" s="8">
        <f>IF($D23="","",K23+N23+O23+P23+Q23+R23+S23+T23)</f>
        <v/>
      </c>
      <c r="V23" s="27">
        <f>IF($D23="","",IFERROR(U23/$D23,0))</f>
        <v/>
      </c>
      <c r="W23" s="17">
        <f>IF($D23="","",IFERROR((N23+O23+P23+Q23)/K23,0))</f>
        <v/>
      </c>
    </row>
    <row r="24">
      <c r="A24" s="20" t="n"/>
      <c r="B24" s="20" t="n"/>
      <c r="C24" s="5" t="n"/>
      <c r="D24" s="21" t="n"/>
      <c r="E24" s="22" t="n"/>
      <c r="F24" s="23" t="n"/>
      <c r="G24" s="24" t="n"/>
      <c r="H24" s="24" t="n"/>
      <c r="I24" s="24" t="n"/>
      <c r="J24" s="24" t="n"/>
      <c r="K24" s="8">
        <f>IF($D24="","",$D24*$E24)</f>
        <v/>
      </c>
      <c r="L24" s="25">
        <f>IF($D24="","",$D24*$F24)</f>
        <v/>
      </c>
      <c r="M24" s="26">
        <f>IF($D24="","",IFERROR(IF($B$14="Volume",L24/$L$51,K24/$K$51),0))</f>
        <v/>
      </c>
      <c r="N24" s="8">
        <f>IF($D24="","",K24*$G24)</f>
        <v/>
      </c>
      <c r="O24" s="8">
        <f>IF($D24="","",K24*$H24)</f>
        <v/>
      </c>
      <c r="P24" s="8">
        <f>IF($D24="","",K24*$I24)</f>
        <v/>
      </c>
      <c r="Q24" s="8">
        <f>IF($D24="","",K24*$J24)</f>
        <v/>
      </c>
      <c r="R24" s="8">
        <f>IF($D24="","",M24*SUM($B$10:$B$13))</f>
        <v/>
      </c>
      <c r="S24" s="8">
        <f>IF($D24="","",IFERROR(K24/$K$51*$E$9,0))</f>
        <v/>
      </c>
      <c r="T24" s="8">
        <f>IF($D24="","",IFERROR(K24/$K$51*$E$10,0))</f>
        <v/>
      </c>
      <c r="U24" s="8">
        <f>IF($D24="","",K24+N24+O24+P24+Q24+R24+S24+T24)</f>
        <v/>
      </c>
      <c r="V24" s="27">
        <f>IF($D24="","",IFERROR(U24/$D24,0))</f>
        <v/>
      </c>
      <c r="W24" s="17">
        <f>IF($D24="","",IFERROR((N24+O24+P24+Q24)/K24,0))</f>
        <v/>
      </c>
    </row>
    <row r="25">
      <c r="A25" s="20" t="n"/>
      <c r="B25" s="20" t="n"/>
      <c r="C25" s="5" t="n"/>
      <c r="D25" s="21" t="n"/>
      <c r="E25" s="22" t="n"/>
      <c r="F25" s="23" t="n"/>
      <c r="G25" s="24" t="n"/>
      <c r="H25" s="24" t="n"/>
      <c r="I25" s="24" t="n"/>
      <c r="J25" s="24" t="n"/>
      <c r="K25" s="8">
        <f>IF($D25="","",$D25*$E25)</f>
        <v/>
      </c>
      <c r="L25" s="25">
        <f>IF($D25="","",$D25*$F25)</f>
        <v/>
      </c>
      <c r="M25" s="26">
        <f>IF($D25="","",IFERROR(IF($B$14="Volume",L25/$L$51,K25/$K$51),0))</f>
        <v/>
      </c>
      <c r="N25" s="8">
        <f>IF($D25="","",K25*$G25)</f>
        <v/>
      </c>
      <c r="O25" s="8">
        <f>IF($D25="","",K25*$H25)</f>
        <v/>
      </c>
      <c r="P25" s="8">
        <f>IF($D25="","",K25*$I25)</f>
        <v/>
      </c>
      <c r="Q25" s="8">
        <f>IF($D25="","",K25*$J25)</f>
        <v/>
      </c>
      <c r="R25" s="8">
        <f>IF($D25="","",M25*SUM($B$10:$B$13))</f>
        <v/>
      </c>
      <c r="S25" s="8">
        <f>IF($D25="","",IFERROR(K25/$K$51*$E$9,0))</f>
        <v/>
      </c>
      <c r="T25" s="8">
        <f>IF($D25="","",IFERROR(K25/$K$51*$E$10,0))</f>
        <v/>
      </c>
      <c r="U25" s="8">
        <f>IF($D25="","",K25+N25+O25+P25+Q25+R25+S25+T25)</f>
        <v/>
      </c>
      <c r="V25" s="27">
        <f>IF($D25="","",IFERROR(U25/$D25,0))</f>
        <v/>
      </c>
      <c r="W25" s="17">
        <f>IF($D25="","",IFERROR((N25+O25+P25+Q25)/K25,0))</f>
        <v/>
      </c>
    </row>
    <row r="26">
      <c r="A26" s="20" t="n"/>
      <c r="B26" s="20" t="n"/>
      <c r="C26" s="5" t="n"/>
      <c r="D26" s="21" t="n"/>
      <c r="E26" s="22" t="n"/>
      <c r="F26" s="23" t="n"/>
      <c r="G26" s="24" t="n"/>
      <c r="H26" s="24" t="n"/>
      <c r="I26" s="24" t="n"/>
      <c r="J26" s="24" t="n"/>
      <c r="K26" s="8">
        <f>IF($D26="","",$D26*$E26)</f>
        <v/>
      </c>
      <c r="L26" s="25">
        <f>IF($D26="","",$D26*$F26)</f>
        <v/>
      </c>
      <c r="M26" s="26">
        <f>IF($D26="","",IFERROR(IF($B$14="Volume",L26/$L$51,K26/$K$51),0))</f>
        <v/>
      </c>
      <c r="N26" s="8">
        <f>IF($D26="","",K26*$G26)</f>
        <v/>
      </c>
      <c r="O26" s="8">
        <f>IF($D26="","",K26*$H26)</f>
        <v/>
      </c>
      <c r="P26" s="8">
        <f>IF($D26="","",K26*$I26)</f>
        <v/>
      </c>
      <c r="Q26" s="8">
        <f>IF($D26="","",K26*$J26)</f>
        <v/>
      </c>
      <c r="R26" s="8">
        <f>IF($D26="","",M26*SUM($B$10:$B$13))</f>
        <v/>
      </c>
      <c r="S26" s="8">
        <f>IF($D26="","",IFERROR(K26/$K$51*$E$9,0))</f>
        <v/>
      </c>
      <c r="T26" s="8">
        <f>IF($D26="","",IFERROR(K26/$K$51*$E$10,0))</f>
        <v/>
      </c>
      <c r="U26" s="8">
        <f>IF($D26="","",K26+N26+O26+P26+Q26+R26+S26+T26)</f>
        <v/>
      </c>
      <c r="V26" s="27">
        <f>IF($D26="","",IFERROR(U26/$D26,0))</f>
        <v/>
      </c>
      <c r="W26" s="17">
        <f>IF($D26="","",IFERROR((N26+O26+P26+Q26)/K26,0))</f>
        <v/>
      </c>
    </row>
    <row r="27">
      <c r="A27" s="20" t="n"/>
      <c r="B27" s="20" t="n"/>
      <c r="C27" s="5" t="n"/>
      <c r="D27" s="21" t="n"/>
      <c r="E27" s="22" t="n"/>
      <c r="F27" s="23" t="n"/>
      <c r="G27" s="24" t="n"/>
      <c r="H27" s="24" t="n"/>
      <c r="I27" s="24" t="n"/>
      <c r="J27" s="24" t="n"/>
      <c r="K27" s="8">
        <f>IF($D27="","",$D27*$E27)</f>
        <v/>
      </c>
      <c r="L27" s="25">
        <f>IF($D27="","",$D27*$F27)</f>
        <v/>
      </c>
      <c r="M27" s="26">
        <f>IF($D27="","",IFERROR(IF($B$14="Volume",L27/$L$51,K27/$K$51),0))</f>
        <v/>
      </c>
      <c r="N27" s="8">
        <f>IF($D27="","",K27*$G27)</f>
        <v/>
      </c>
      <c r="O27" s="8">
        <f>IF($D27="","",K27*$H27)</f>
        <v/>
      </c>
      <c r="P27" s="8">
        <f>IF($D27="","",K27*$I27)</f>
        <v/>
      </c>
      <c r="Q27" s="8">
        <f>IF($D27="","",K27*$J27)</f>
        <v/>
      </c>
      <c r="R27" s="8">
        <f>IF($D27="","",M27*SUM($B$10:$B$13))</f>
        <v/>
      </c>
      <c r="S27" s="8">
        <f>IF($D27="","",IFERROR(K27/$K$51*$E$9,0))</f>
        <v/>
      </c>
      <c r="T27" s="8">
        <f>IF($D27="","",IFERROR(K27/$K$51*$E$10,0))</f>
        <v/>
      </c>
      <c r="U27" s="8">
        <f>IF($D27="","",K27+N27+O27+P27+Q27+R27+S27+T27)</f>
        <v/>
      </c>
      <c r="V27" s="27">
        <f>IF($D27="","",IFERROR(U27/$D27,0))</f>
        <v/>
      </c>
      <c r="W27" s="17">
        <f>IF($D27="","",IFERROR((N27+O27+P27+Q27)/K27,0))</f>
        <v/>
      </c>
    </row>
    <row r="28">
      <c r="A28" s="20" t="n"/>
      <c r="B28" s="20" t="n"/>
      <c r="C28" s="5" t="n"/>
      <c r="D28" s="21" t="n"/>
      <c r="E28" s="22" t="n"/>
      <c r="F28" s="23" t="n"/>
      <c r="G28" s="24" t="n"/>
      <c r="H28" s="24" t="n"/>
      <c r="I28" s="24" t="n"/>
      <c r="J28" s="24" t="n"/>
      <c r="K28" s="8">
        <f>IF($D28="","",$D28*$E28)</f>
        <v/>
      </c>
      <c r="L28" s="25">
        <f>IF($D28="","",$D28*$F28)</f>
        <v/>
      </c>
      <c r="M28" s="26">
        <f>IF($D28="","",IFERROR(IF($B$14="Volume",L28/$L$51,K28/$K$51),0))</f>
        <v/>
      </c>
      <c r="N28" s="8">
        <f>IF($D28="","",K28*$G28)</f>
        <v/>
      </c>
      <c r="O28" s="8">
        <f>IF($D28="","",K28*$H28)</f>
        <v/>
      </c>
      <c r="P28" s="8">
        <f>IF($D28="","",K28*$I28)</f>
        <v/>
      </c>
      <c r="Q28" s="8">
        <f>IF($D28="","",K28*$J28)</f>
        <v/>
      </c>
      <c r="R28" s="8">
        <f>IF($D28="","",M28*SUM($B$10:$B$13))</f>
        <v/>
      </c>
      <c r="S28" s="8">
        <f>IF($D28="","",IFERROR(K28/$K$51*$E$9,0))</f>
        <v/>
      </c>
      <c r="T28" s="8">
        <f>IF($D28="","",IFERROR(K28/$K$51*$E$10,0))</f>
        <v/>
      </c>
      <c r="U28" s="8">
        <f>IF($D28="","",K28+N28+O28+P28+Q28+R28+S28+T28)</f>
        <v/>
      </c>
      <c r="V28" s="27">
        <f>IF($D28="","",IFERROR(U28/$D28,0))</f>
        <v/>
      </c>
      <c r="W28" s="17">
        <f>IF($D28="","",IFERROR((N28+O28+P28+Q28)/K28,0))</f>
        <v/>
      </c>
    </row>
    <row r="29">
      <c r="A29" s="20" t="n"/>
      <c r="B29" s="20" t="n"/>
      <c r="C29" s="5" t="n"/>
      <c r="D29" s="21" t="n"/>
      <c r="E29" s="22" t="n"/>
      <c r="F29" s="23" t="n"/>
      <c r="G29" s="24" t="n"/>
      <c r="H29" s="24" t="n"/>
      <c r="I29" s="24" t="n"/>
      <c r="J29" s="24" t="n"/>
      <c r="K29" s="8">
        <f>IF($D29="","",$D29*$E29)</f>
        <v/>
      </c>
      <c r="L29" s="25">
        <f>IF($D29="","",$D29*$F29)</f>
        <v/>
      </c>
      <c r="M29" s="26">
        <f>IF($D29="","",IFERROR(IF($B$14="Volume",L29/$L$51,K29/$K$51),0))</f>
        <v/>
      </c>
      <c r="N29" s="8">
        <f>IF($D29="","",K29*$G29)</f>
        <v/>
      </c>
      <c r="O29" s="8">
        <f>IF($D29="","",K29*$H29)</f>
        <v/>
      </c>
      <c r="P29" s="8">
        <f>IF($D29="","",K29*$I29)</f>
        <v/>
      </c>
      <c r="Q29" s="8">
        <f>IF($D29="","",K29*$J29)</f>
        <v/>
      </c>
      <c r="R29" s="8">
        <f>IF($D29="","",M29*SUM($B$10:$B$13))</f>
        <v/>
      </c>
      <c r="S29" s="8">
        <f>IF($D29="","",IFERROR(K29/$K$51*$E$9,0))</f>
        <v/>
      </c>
      <c r="T29" s="8">
        <f>IF($D29="","",IFERROR(K29/$K$51*$E$10,0))</f>
        <v/>
      </c>
      <c r="U29" s="8">
        <f>IF($D29="","",K29+N29+O29+P29+Q29+R29+S29+T29)</f>
        <v/>
      </c>
      <c r="V29" s="27">
        <f>IF($D29="","",IFERROR(U29/$D29,0))</f>
        <v/>
      </c>
      <c r="W29" s="17">
        <f>IF($D29="","",IFERROR((N29+O29+P29+Q29)/K29,0))</f>
        <v/>
      </c>
    </row>
    <row r="30">
      <c r="A30" s="20" t="n"/>
      <c r="B30" s="20" t="n"/>
      <c r="C30" s="5" t="n"/>
      <c r="D30" s="21" t="n"/>
      <c r="E30" s="22" t="n"/>
      <c r="F30" s="23" t="n"/>
      <c r="G30" s="24" t="n"/>
      <c r="H30" s="24" t="n"/>
      <c r="I30" s="24" t="n"/>
      <c r="J30" s="24" t="n"/>
      <c r="K30" s="8">
        <f>IF($D30="","",$D30*$E30)</f>
        <v/>
      </c>
      <c r="L30" s="25">
        <f>IF($D30="","",$D30*$F30)</f>
        <v/>
      </c>
      <c r="M30" s="26">
        <f>IF($D30="","",IFERROR(IF($B$14="Volume",L30/$L$51,K30/$K$51),0))</f>
        <v/>
      </c>
      <c r="N30" s="8">
        <f>IF($D30="","",K30*$G30)</f>
        <v/>
      </c>
      <c r="O30" s="8">
        <f>IF($D30="","",K30*$H30)</f>
        <v/>
      </c>
      <c r="P30" s="8">
        <f>IF($D30="","",K30*$I30)</f>
        <v/>
      </c>
      <c r="Q30" s="8">
        <f>IF($D30="","",K30*$J30)</f>
        <v/>
      </c>
      <c r="R30" s="8">
        <f>IF($D30="","",M30*SUM($B$10:$B$13))</f>
        <v/>
      </c>
      <c r="S30" s="8">
        <f>IF($D30="","",IFERROR(K30/$K$51*$E$9,0))</f>
        <v/>
      </c>
      <c r="T30" s="8">
        <f>IF($D30="","",IFERROR(K30/$K$51*$E$10,0))</f>
        <v/>
      </c>
      <c r="U30" s="8">
        <f>IF($D30="","",K30+N30+O30+P30+Q30+R30+S30+T30)</f>
        <v/>
      </c>
      <c r="V30" s="27">
        <f>IF($D30="","",IFERROR(U30/$D30,0))</f>
        <v/>
      </c>
      <c r="W30" s="17">
        <f>IF($D30="","",IFERROR((N30+O30+P30+Q30)/K30,0))</f>
        <v/>
      </c>
    </row>
    <row r="31">
      <c r="A31" s="20" t="n"/>
      <c r="B31" s="20" t="n"/>
      <c r="C31" s="5" t="n"/>
      <c r="D31" s="21" t="n"/>
      <c r="E31" s="22" t="n"/>
      <c r="F31" s="23" t="n"/>
      <c r="G31" s="24" t="n"/>
      <c r="H31" s="24" t="n"/>
      <c r="I31" s="24" t="n"/>
      <c r="J31" s="24" t="n"/>
      <c r="K31" s="8">
        <f>IF($D31="","",$D31*$E31)</f>
        <v/>
      </c>
      <c r="L31" s="25">
        <f>IF($D31="","",$D31*$F31)</f>
        <v/>
      </c>
      <c r="M31" s="26">
        <f>IF($D31="","",IFERROR(IF($B$14="Volume",L31/$L$51,K31/$K$51),0))</f>
        <v/>
      </c>
      <c r="N31" s="8">
        <f>IF($D31="","",K31*$G31)</f>
        <v/>
      </c>
      <c r="O31" s="8">
        <f>IF($D31="","",K31*$H31)</f>
        <v/>
      </c>
      <c r="P31" s="8">
        <f>IF($D31="","",K31*$I31)</f>
        <v/>
      </c>
      <c r="Q31" s="8">
        <f>IF($D31="","",K31*$J31)</f>
        <v/>
      </c>
      <c r="R31" s="8">
        <f>IF($D31="","",M31*SUM($B$10:$B$13))</f>
        <v/>
      </c>
      <c r="S31" s="8">
        <f>IF($D31="","",IFERROR(K31/$K$51*$E$9,0))</f>
        <v/>
      </c>
      <c r="T31" s="8">
        <f>IF($D31="","",IFERROR(K31/$K$51*$E$10,0))</f>
        <v/>
      </c>
      <c r="U31" s="8">
        <f>IF($D31="","",K31+N31+O31+P31+Q31+R31+S31+T31)</f>
        <v/>
      </c>
      <c r="V31" s="27">
        <f>IF($D31="","",IFERROR(U31/$D31,0))</f>
        <v/>
      </c>
      <c r="W31" s="17">
        <f>IF($D31="","",IFERROR((N31+O31+P31+Q31)/K31,0))</f>
        <v/>
      </c>
    </row>
    <row r="32">
      <c r="A32" s="20" t="n"/>
      <c r="B32" s="20" t="n"/>
      <c r="C32" s="5" t="n"/>
      <c r="D32" s="21" t="n"/>
      <c r="E32" s="22" t="n"/>
      <c r="F32" s="23" t="n"/>
      <c r="G32" s="24" t="n"/>
      <c r="H32" s="24" t="n"/>
      <c r="I32" s="24" t="n"/>
      <c r="J32" s="24" t="n"/>
      <c r="K32" s="8">
        <f>IF($D32="","",$D32*$E32)</f>
        <v/>
      </c>
      <c r="L32" s="25">
        <f>IF($D32="","",$D32*$F32)</f>
        <v/>
      </c>
      <c r="M32" s="26">
        <f>IF($D32="","",IFERROR(IF($B$14="Volume",L32/$L$51,K32/$K$51),0))</f>
        <v/>
      </c>
      <c r="N32" s="8">
        <f>IF($D32="","",K32*$G32)</f>
        <v/>
      </c>
      <c r="O32" s="8">
        <f>IF($D32="","",K32*$H32)</f>
        <v/>
      </c>
      <c r="P32" s="8">
        <f>IF($D32="","",K32*$I32)</f>
        <v/>
      </c>
      <c r="Q32" s="8">
        <f>IF($D32="","",K32*$J32)</f>
        <v/>
      </c>
      <c r="R32" s="8">
        <f>IF($D32="","",M32*SUM($B$10:$B$13))</f>
        <v/>
      </c>
      <c r="S32" s="8">
        <f>IF($D32="","",IFERROR(K32/$K$51*$E$9,0))</f>
        <v/>
      </c>
      <c r="T32" s="8">
        <f>IF($D32="","",IFERROR(K32/$K$51*$E$10,0))</f>
        <v/>
      </c>
      <c r="U32" s="8">
        <f>IF($D32="","",K32+N32+O32+P32+Q32+R32+S32+T32)</f>
        <v/>
      </c>
      <c r="V32" s="27">
        <f>IF($D32="","",IFERROR(U32/$D32,0))</f>
        <v/>
      </c>
      <c r="W32" s="17">
        <f>IF($D32="","",IFERROR((N32+O32+P32+Q32)/K32,0))</f>
        <v/>
      </c>
    </row>
    <row r="33">
      <c r="A33" s="20" t="n"/>
      <c r="B33" s="20" t="n"/>
      <c r="C33" s="5" t="n"/>
      <c r="D33" s="21" t="n"/>
      <c r="E33" s="22" t="n"/>
      <c r="F33" s="23" t="n"/>
      <c r="G33" s="24" t="n"/>
      <c r="H33" s="24" t="n"/>
      <c r="I33" s="24" t="n"/>
      <c r="J33" s="24" t="n"/>
      <c r="K33" s="8">
        <f>IF($D33="","",$D33*$E33)</f>
        <v/>
      </c>
      <c r="L33" s="25">
        <f>IF($D33="","",$D33*$F33)</f>
        <v/>
      </c>
      <c r="M33" s="26">
        <f>IF($D33="","",IFERROR(IF($B$14="Volume",L33/$L$51,K33/$K$51),0))</f>
        <v/>
      </c>
      <c r="N33" s="8">
        <f>IF($D33="","",K33*$G33)</f>
        <v/>
      </c>
      <c r="O33" s="8">
        <f>IF($D33="","",K33*$H33)</f>
        <v/>
      </c>
      <c r="P33" s="8">
        <f>IF($D33="","",K33*$I33)</f>
        <v/>
      </c>
      <c r="Q33" s="8">
        <f>IF($D33="","",K33*$J33)</f>
        <v/>
      </c>
      <c r="R33" s="8">
        <f>IF($D33="","",M33*SUM($B$10:$B$13))</f>
        <v/>
      </c>
      <c r="S33" s="8">
        <f>IF($D33="","",IFERROR(K33/$K$51*$E$9,0))</f>
        <v/>
      </c>
      <c r="T33" s="8">
        <f>IF($D33="","",IFERROR(K33/$K$51*$E$10,0))</f>
        <v/>
      </c>
      <c r="U33" s="8">
        <f>IF($D33="","",K33+N33+O33+P33+Q33+R33+S33+T33)</f>
        <v/>
      </c>
      <c r="V33" s="27">
        <f>IF($D33="","",IFERROR(U33/$D33,0))</f>
        <v/>
      </c>
      <c r="W33" s="17">
        <f>IF($D33="","",IFERROR((N33+O33+P33+Q33)/K33,0))</f>
        <v/>
      </c>
    </row>
    <row r="34">
      <c r="A34" s="20" t="n"/>
      <c r="B34" s="20" t="n"/>
      <c r="C34" s="5" t="n"/>
      <c r="D34" s="21" t="n"/>
      <c r="E34" s="22" t="n"/>
      <c r="F34" s="23" t="n"/>
      <c r="G34" s="24" t="n"/>
      <c r="H34" s="24" t="n"/>
      <c r="I34" s="24" t="n"/>
      <c r="J34" s="24" t="n"/>
      <c r="K34" s="8">
        <f>IF($D34="","",$D34*$E34)</f>
        <v/>
      </c>
      <c r="L34" s="25">
        <f>IF($D34="","",$D34*$F34)</f>
        <v/>
      </c>
      <c r="M34" s="26">
        <f>IF($D34="","",IFERROR(IF($B$14="Volume",L34/$L$51,K34/$K$51),0))</f>
        <v/>
      </c>
      <c r="N34" s="8">
        <f>IF($D34="","",K34*$G34)</f>
        <v/>
      </c>
      <c r="O34" s="8">
        <f>IF($D34="","",K34*$H34)</f>
        <v/>
      </c>
      <c r="P34" s="8">
        <f>IF($D34="","",K34*$I34)</f>
        <v/>
      </c>
      <c r="Q34" s="8">
        <f>IF($D34="","",K34*$J34)</f>
        <v/>
      </c>
      <c r="R34" s="8">
        <f>IF($D34="","",M34*SUM($B$10:$B$13))</f>
        <v/>
      </c>
      <c r="S34" s="8">
        <f>IF($D34="","",IFERROR(K34/$K$51*$E$9,0))</f>
        <v/>
      </c>
      <c r="T34" s="8">
        <f>IF($D34="","",IFERROR(K34/$K$51*$E$10,0))</f>
        <v/>
      </c>
      <c r="U34" s="8">
        <f>IF($D34="","",K34+N34+O34+P34+Q34+R34+S34+T34)</f>
        <v/>
      </c>
      <c r="V34" s="27">
        <f>IF($D34="","",IFERROR(U34/$D34,0))</f>
        <v/>
      </c>
      <c r="W34" s="17">
        <f>IF($D34="","",IFERROR((N34+O34+P34+Q34)/K34,0))</f>
        <v/>
      </c>
    </row>
    <row r="35">
      <c r="A35" s="20" t="n"/>
      <c r="B35" s="20" t="n"/>
      <c r="C35" s="5" t="n"/>
      <c r="D35" s="21" t="n"/>
      <c r="E35" s="22" t="n"/>
      <c r="F35" s="23" t="n"/>
      <c r="G35" s="24" t="n"/>
      <c r="H35" s="24" t="n"/>
      <c r="I35" s="24" t="n"/>
      <c r="J35" s="24" t="n"/>
      <c r="K35" s="8">
        <f>IF($D35="","",$D35*$E35)</f>
        <v/>
      </c>
      <c r="L35" s="25">
        <f>IF($D35="","",$D35*$F35)</f>
        <v/>
      </c>
      <c r="M35" s="26">
        <f>IF($D35="","",IFERROR(IF($B$14="Volume",L35/$L$51,K35/$K$51),0))</f>
        <v/>
      </c>
      <c r="N35" s="8">
        <f>IF($D35="","",K35*$G35)</f>
        <v/>
      </c>
      <c r="O35" s="8">
        <f>IF($D35="","",K35*$H35)</f>
        <v/>
      </c>
      <c r="P35" s="8">
        <f>IF($D35="","",K35*$I35)</f>
        <v/>
      </c>
      <c r="Q35" s="8">
        <f>IF($D35="","",K35*$J35)</f>
        <v/>
      </c>
      <c r="R35" s="8">
        <f>IF($D35="","",M35*SUM($B$10:$B$13))</f>
        <v/>
      </c>
      <c r="S35" s="8">
        <f>IF($D35="","",IFERROR(K35/$K$51*$E$9,0))</f>
        <v/>
      </c>
      <c r="T35" s="8">
        <f>IF($D35="","",IFERROR(K35/$K$51*$E$10,0))</f>
        <v/>
      </c>
      <c r="U35" s="8">
        <f>IF($D35="","",K35+N35+O35+P35+Q35+R35+S35+T35)</f>
        <v/>
      </c>
      <c r="V35" s="27">
        <f>IF($D35="","",IFERROR(U35/$D35,0))</f>
        <v/>
      </c>
      <c r="W35" s="17">
        <f>IF($D35="","",IFERROR((N35+O35+P35+Q35)/K35,0))</f>
        <v/>
      </c>
    </row>
    <row r="36">
      <c r="A36" s="20" t="n"/>
      <c r="B36" s="20" t="n"/>
      <c r="C36" s="5" t="n"/>
      <c r="D36" s="21" t="n"/>
      <c r="E36" s="22" t="n"/>
      <c r="F36" s="23" t="n"/>
      <c r="G36" s="24" t="n"/>
      <c r="H36" s="24" t="n"/>
      <c r="I36" s="24" t="n"/>
      <c r="J36" s="24" t="n"/>
      <c r="K36" s="8">
        <f>IF($D36="","",$D36*$E36)</f>
        <v/>
      </c>
      <c r="L36" s="25">
        <f>IF($D36="","",$D36*$F36)</f>
        <v/>
      </c>
      <c r="M36" s="26">
        <f>IF($D36="","",IFERROR(IF($B$14="Volume",L36/$L$51,K36/$K$51),0))</f>
        <v/>
      </c>
      <c r="N36" s="8">
        <f>IF($D36="","",K36*$G36)</f>
        <v/>
      </c>
      <c r="O36" s="8">
        <f>IF($D36="","",K36*$H36)</f>
        <v/>
      </c>
      <c r="P36" s="8">
        <f>IF($D36="","",K36*$I36)</f>
        <v/>
      </c>
      <c r="Q36" s="8">
        <f>IF($D36="","",K36*$J36)</f>
        <v/>
      </c>
      <c r="R36" s="8">
        <f>IF($D36="","",M36*SUM($B$10:$B$13))</f>
        <v/>
      </c>
      <c r="S36" s="8">
        <f>IF($D36="","",IFERROR(K36/$K$51*$E$9,0))</f>
        <v/>
      </c>
      <c r="T36" s="8">
        <f>IF($D36="","",IFERROR(K36/$K$51*$E$10,0))</f>
        <v/>
      </c>
      <c r="U36" s="8">
        <f>IF($D36="","",K36+N36+O36+P36+Q36+R36+S36+T36)</f>
        <v/>
      </c>
      <c r="V36" s="27">
        <f>IF($D36="","",IFERROR(U36/$D36,0))</f>
        <v/>
      </c>
      <c r="W36" s="17">
        <f>IF($D36="","",IFERROR((N36+O36+P36+Q36)/K36,0))</f>
        <v/>
      </c>
    </row>
    <row r="37">
      <c r="A37" s="20" t="n"/>
      <c r="B37" s="20" t="n"/>
      <c r="C37" s="5" t="n"/>
      <c r="D37" s="21" t="n"/>
      <c r="E37" s="22" t="n"/>
      <c r="F37" s="23" t="n"/>
      <c r="G37" s="24" t="n"/>
      <c r="H37" s="24" t="n"/>
      <c r="I37" s="24" t="n"/>
      <c r="J37" s="24" t="n"/>
      <c r="K37" s="8">
        <f>IF($D37="","",$D37*$E37)</f>
        <v/>
      </c>
      <c r="L37" s="25">
        <f>IF($D37="","",$D37*$F37)</f>
        <v/>
      </c>
      <c r="M37" s="26">
        <f>IF($D37="","",IFERROR(IF($B$14="Volume",L37/$L$51,K37/$K$51),0))</f>
        <v/>
      </c>
      <c r="N37" s="8">
        <f>IF($D37="","",K37*$G37)</f>
        <v/>
      </c>
      <c r="O37" s="8">
        <f>IF($D37="","",K37*$H37)</f>
        <v/>
      </c>
      <c r="P37" s="8">
        <f>IF($D37="","",K37*$I37)</f>
        <v/>
      </c>
      <c r="Q37" s="8">
        <f>IF($D37="","",K37*$J37)</f>
        <v/>
      </c>
      <c r="R37" s="8">
        <f>IF($D37="","",M37*SUM($B$10:$B$13))</f>
        <v/>
      </c>
      <c r="S37" s="8">
        <f>IF($D37="","",IFERROR(K37/$K$51*$E$9,0))</f>
        <v/>
      </c>
      <c r="T37" s="8">
        <f>IF($D37="","",IFERROR(K37/$K$51*$E$10,0))</f>
        <v/>
      </c>
      <c r="U37" s="8">
        <f>IF($D37="","",K37+N37+O37+P37+Q37+R37+S37+T37)</f>
        <v/>
      </c>
      <c r="V37" s="27">
        <f>IF($D37="","",IFERROR(U37/$D37,0))</f>
        <v/>
      </c>
      <c r="W37" s="17">
        <f>IF($D37="","",IFERROR((N37+O37+P37+Q37)/K37,0))</f>
        <v/>
      </c>
    </row>
    <row r="38">
      <c r="A38" s="20" t="n"/>
      <c r="B38" s="20" t="n"/>
      <c r="C38" s="5" t="n"/>
      <c r="D38" s="21" t="n"/>
      <c r="E38" s="22" t="n"/>
      <c r="F38" s="23" t="n"/>
      <c r="G38" s="24" t="n"/>
      <c r="H38" s="24" t="n"/>
      <c r="I38" s="24" t="n"/>
      <c r="J38" s="24" t="n"/>
      <c r="K38" s="8">
        <f>IF($D38="","",$D38*$E38)</f>
        <v/>
      </c>
      <c r="L38" s="25">
        <f>IF($D38="","",$D38*$F38)</f>
        <v/>
      </c>
      <c r="M38" s="26">
        <f>IF($D38="","",IFERROR(IF($B$14="Volume",L38/$L$51,K38/$K$51),0))</f>
        <v/>
      </c>
      <c r="N38" s="8">
        <f>IF($D38="","",K38*$G38)</f>
        <v/>
      </c>
      <c r="O38" s="8">
        <f>IF($D38="","",K38*$H38)</f>
        <v/>
      </c>
      <c r="P38" s="8">
        <f>IF($D38="","",K38*$I38)</f>
        <v/>
      </c>
      <c r="Q38" s="8">
        <f>IF($D38="","",K38*$J38)</f>
        <v/>
      </c>
      <c r="R38" s="8">
        <f>IF($D38="","",M38*SUM($B$10:$B$13))</f>
        <v/>
      </c>
      <c r="S38" s="8">
        <f>IF($D38="","",IFERROR(K38/$K$51*$E$9,0))</f>
        <v/>
      </c>
      <c r="T38" s="8">
        <f>IF($D38="","",IFERROR(K38/$K$51*$E$10,0))</f>
        <v/>
      </c>
      <c r="U38" s="8">
        <f>IF($D38="","",K38+N38+O38+P38+Q38+R38+S38+T38)</f>
        <v/>
      </c>
      <c r="V38" s="27">
        <f>IF($D38="","",IFERROR(U38/$D38,0))</f>
        <v/>
      </c>
      <c r="W38" s="17">
        <f>IF($D38="","",IFERROR((N38+O38+P38+Q38)/K38,0))</f>
        <v/>
      </c>
    </row>
    <row r="39">
      <c r="A39" s="20" t="n"/>
      <c r="B39" s="20" t="n"/>
      <c r="C39" s="5" t="n"/>
      <c r="D39" s="21" t="n"/>
      <c r="E39" s="22" t="n"/>
      <c r="F39" s="23" t="n"/>
      <c r="G39" s="24" t="n"/>
      <c r="H39" s="24" t="n"/>
      <c r="I39" s="24" t="n"/>
      <c r="J39" s="24" t="n"/>
      <c r="K39" s="8">
        <f>IF($D39="","",$D39*$E39)</f>
        <v/>
      </c>
      <c r="L39" s="25">
        <f>IF($D39="","",$D39*$F39)</f>
        <v/>
      </c>
      <c r="M39" s="26">
        <f>IF($D39="","",IFERROR(IF($B$14="Volume",L39/$L$51,K39/$K$51),0))</f>
        <v/>
      </c>
      <c r="N39" s="8">
        <f>IF($D39="","",K39*$G39)</f>
        <v/>
      </c>
      <c r="O39" s="8">
        <f>IF($D39="","",K39*$H39)</f>
        <v/>
      </c>
      <c r="P39" s="8">
        <f>IF($D39="","",K39*$I39)</f>
        <v/>
      </c>
      <c r="Q39" s="8">
        <f>IF($D39="","",K39*$J39)</f>
        <v/>
      </c>
      <c r="R39" s="8">
        <f>IF($D39="","",M39*SUM($B$10:$B$13))</f>
        <v/>
      </c>
      <c r="S39" s="8">
        <f>IF($D39="","",IFERROR(K39/$K$51*$E$9,0))</f>
        <v/>
      </c>
      <c r="T39" s="8">
        <f>IF($D39="","",IFERROR(K39/$K$51*$E$10,0))</f>
        <v/>
      </c>
      <c r="U39" s="8">
        <f>IF($D39="","",K39+N39+O39+P39+Q39+R39+S39+T39)</f>
        <v/>
      </c>
      <c r="V39" s="27">
        <f>IF($D39="","",IFERROR(U39/$D39,0))</f>
        <v/>
      </c>
      <c r="W39" s="17">
        <f>IF($D39="","",IFERROR((N39+O39+P39+Q39)/K39,0))</f>
        <v/>
      </c>
    </row>
    <row r="40">
      <c r="A40" s="20" t="n"/>
      <c r="B40" s="20" t="n"/>
      <c r="C40" s="5" t="n"/>
      <c r="D40" s="21" t="n"/>
      <c r="E40" s="22" t="n"/>
      <c r="F40" s="23" t="n"/>
      <c r="G40" s="24" t="n"/>
      <c r="H40" s="24" t="n"/>
      <c r="I40" s="24" t="n"/>
      <c r="J40" s="24" t="n"/>
      <c r="K40" s="8">
        <f>IF($D40="","",$D40*$E40)</f>
        <v/>
      </c>
      <c r="L40" s="25">
        <f>IF($D40="","",$D40*$F40)</f>
        <v/>
      </c>
      <c r="M40" s="26">
        <f>IF($D40="","",IFERROR(IF($B$14="Volume",L40/$L$51,K40/$K$51),0))</f>
        <v/>
      </c>
      <c r="N40" s="8">
        <f>IF($D40="","",K40*$G40)</f>
        <v/>
      </c>
      <c r="O40" s="8">
        <f>IF($D40="","",K40*$H40)</f>
        <v/>
      </c>
      <c r="P40" s="8">
        <f>IF($D40="","",K40*$I40)</f>
        <v/>
      </c>
      <c r="Q40" s="8">
        <f>IF($D40="","",K40*$J40)</f>
        <v/>
      </c>
      <c r="R40" s="8">
        <f>IF($D40="","",M40*SUM($B$10:$B$13))</f>
        <v/>
      </c>
      <c r="S40" s="8">
        <f>IF($D40="","",IFERROR(K40/$K$51*$E$9,0))</f>
        <v/>
      </c>
      <c r="T40" s="8">
        <f>IF($D40="","",IFERROR(K40/$K$51*$E$10,0))</f>
        <v/>
      </c>
      <c r="U40" s="8">
        <f>IF($D40="","",K40+N40+O40+P40+Q40+R40+S40+T40)</f>
        <v/>
      </c>
      <c r="V40" s="27">
        <f>IF($D40="","",IFERROR(U40/$D40,0))</f>
        <v/>
      </c>
      <c r="W40" s="17">
        <f>IF($D40="","",IFERROR((N40+O40+P40+Q40)/K40,0))</f>
        <v/>
      </c>
    </row>
    <row r="41">
      <c r="A41" s="20" t="n"/>
      <c r="B41" s="20" t="n"/>
      <c r="C41" s="5" t="n"/>
      <c r="D41" s="21" t="n"/>
      <c r="E41" s="22" t="n"/>
      <c r="F41" s="23" t="n"/>
      <c r="G41" s="24" t="n"/>
      <c r="H41" s="24" t="n"/>
      <c r="I41" s="24" t="n"/>
      <c r="J41" s="24" t="n"/>
      <c r="K41" s="8">
        <f>IF($D41="","",$D41*$E41)</f>
        <v/>
      </c>
      <c r="L41" s="25">
        <f>IF($D41="","",$D41*$F41)</f>
        <v/>
      </c>
      <c r="M41" s="26">
        <f>IF($D41="","",IFERROR(IF($B$14="Volume",L41/$L$51,K41/$K$51),0))</f>
        <v/>
      </c>
      <c r="N41" s="8">
        <f>IF($D41="","",K41*$G41)</f>
        <v/>
      </c>
      <c r="O41" s="8">
        <f>IF($D41="","",K41*$H41)</f>
        <v/>
      </c>
      <c r="P41" s="8">
        <f>IF($D41="","",K41*$I41)</f>
        <v/>
      </c>
      <c r="Q41" s="8">
        <f>IF($D41="","",K41*$J41)</f>
        <v/>
      </c>
      <c r="R41" s="8">
        <f>IF($D41="","",M41*SUM($B$10:$B$13))</f>
        <v/>
      </c>
      <c r="S41" s="8">
        <f>IF($D41="","",IFERROR(K41/$K$51*$E$9,0))</f>
        <v/>
      </c>
      <c r="T41" s="8">
        <f>IF($D41="","",IFERROR(K41/$K$51*$E$10,0))</f>
        <v/>
      </c>
      <c r="U41" s="8">
        <f>IF($D41="","",K41+N41+O41+P41+Q41+R41+S41+T41)</f>
        <v/>
      </c>
      <c r="V41" s="27">
        <f>IF($D41="","",IFERROR(U41/$D41,0))</f>
        <v/>
      </c>
      <c r="W41" s="17">
        <f>IF($D41="","",IFERROR((N41+O41+P41+Q41)/K41,0))</f>
        <v/>
      </c>
    </row>
    <row r="42">
      <c r="A42" s="20" t="n"/>
      <c r="B42" s="20" t="n"/>
      <c r="C42" s="5" t="n"/>
      <c r="D42" s="21" t="n"/>
      <c r="E42" s="22" t="n"/>
      <c r="F42" s="23" t="n"/>
      <c r="G42" s="24" t="n"/>
      <c r="H42" s="24" t="n"/>
      <c r="I42" s="24" t="n"/>
      <c r="J42" s="24" t="n"/>
      <c r="K42" s="8">
        <f>IF($D42="","",$D42*$E42)</f>
        <v/>
      </c>
      <c r="L42" s="25">
        <f>IF($D42="","",$D42*$F42)</f>
        <v/>
      </c>
      <c r="M42" s="26">
        <f>IF($D42="","",IFERROR(IF($B$14="Volume",L42/$L$51,K42/$K$51),0))</f>
        <v/>
      </c>
      <c r="N42" s="8">
        <f>IF($D42="","",K42*$G42)</f>
        <v/>
      </c>
      <c r="O42" s="8">
        <f>IF($D42="","",K42*$H42)</f>
        <v/>
      </c>
      <c r="P42" s="8">
        <f>IF($D42="","",K42*$I42)</f>
        <v/>
      </c>
      <c r="Q42" s="8">
        <f>IF($D42="","",K42*$J42)</f>
        <v/>
      </c>
      <c r="R42" s="8">
        <f>IF($D42="","",M42*SUM($B$10:$B$13))</f>
        <v/>
      </c>
      <c r="S42" s="8">
        <f>IF($D42="","",IFERROR(K42/$K$51*$E$9,0))</f>
        <v/>
      </c>
      <c r="T42" s="8">
        <f>IF($D42="","",IFERROR(K42/$K$51*$E$10,0))</f>
        <v/>
      </c>
      <c r="U42" s="8">
        <f>IF($D42="","",K42+N42+O42+P42+Q42+R42+S42+T42)</f>
        <v/>
      </c>
      <c r="V42" s="27">
        <f>IF($D42="","",IFERROR(U42/$D42,0))</f>
        <v/>
      </c>
      <c r="W42" s="17">
        <f>IF($D42="","",IFERROR((N42+O42+P42+Q42)/K42,0))</f>
        <v/>
      </c>
    </row>
    <row r="43">
      <c r="A43" s="20" t="n"/>
      <c r="B43" s="20" t="n"/>
      <c r="C43" s="5" t="n"/>
      <c r="D43" s="21" t="n"/>
      <c r="E43" s="22" t="n"/>
      <c r="F43" s="23" t="n"/>
      <c r="G43" s="24" t="n"/>
      <c r="H43" s="24" t="n"/>
      <c r="I43" s="24" t="n"/>
      <c r="J43" s="24" t="n"/>
      <c r="K43" s="8">
        <f>IF($D43="","",$D43*$E43)</f>
        <v/>
      </c>
      <c r="L43" s="25">
        <f>IF($D43="","",$D43*$F43)</f>
        <v/>
      </c>
      <c r="M43" s="26">
        <f>IF($D43="","",IFERROR(IF($B$14="Volume",L43/$L$51,K43/$K$51),0))</f>
        <v/>
      </c>
      <c r="N43" s="8">
        <f>IF($D43="","",K43*$G43)</f>
        <v/>
      </c>
      <c r="O43" s="8">
        <f>IF($D43="","",K43*$H43)</f>
        <v/>
      </c>
      <c r="P43" s="8">
        <f>IF($D43="","",K43*$I43)</f>
        <v/>
      </c>
      <c r="Q43" s="8">
        <f>IF($D43="","",K43*$J43)</f>
        <v/>
      </c>
      <c r="R43" s="8">
        <f>IF($D43="","",M43*SUM($B$10:$B$13))</f>
        <v/>
      </c>
      <c r="S43" s="8">
        <f>IF($D43="","",IFERROR(K43/$K$51*$E$9,0))</f>
        <v/>
      </c>
      <c r="T43" s="8">
        <f>IF($D43="","",IFERROR(K43/$K$51*$E$10,0))</f>
        <v/>
      </c>
      <c r="U43" s="8">
        <f>IF($D43="","",K43+N43+O43+P43+Q43+R43+S43+T43)</f>
        <v/>
      </c>
      <c r="V43" s="27">
        <f>IF($D43="","",IFERROR(U43/$D43,0))</f>
        <v/>
      </c>
      <c r="W43" s="17">
        <f>IF($D43="","",IFERROR((N43+O43+P43+Q43)/K43,0))</f>
        <v/>
      </c>
    </row>
    <row r="44">
      <c r="A44" s="20" t="n"/>
      <c r="B44" s="20" t="n"/>
      <c r="C44" s="5" t="n"/>
      <c r="D44" s="21" t="n"/>
      <c r="E44" s="22" t="n"/>
      <c r="F44" s="23" t="n"/>
      <c r="G44" s="24" t="n"/>
      <c r="H44" s="24" t="n"/>
      <c r="I44" s="24" t="n"/>
      <c r="J44" s="24" t="n"/>
      <c r="K44" s="8">
        <f>IF($D44="","",$D44*$E44)</f>
        <v/>
      </c>
      <c r="L44" s="25">
        <f>IF($D44="","",$D44*$F44)</f>
        <v/>
      </c>
      <c r="M44" s="26">
        <f>IF($D44="","",IFERROR(IF($B$14="Volume",L44/$L$51,K44/$K$51),0))</f>
        <v/>
      </c>
      <c r="N44" s="8">
        <f>IF($D44="","",K44*$G44)</f>
        <v/>
      </c>
      <c r="O44" s="8">
        <f>IF($D44="","",K44*$H44)</f>
        <v/>
      </c>
      <c r="P44" s="8">
        <f>IF($D44="","",K44*$I44)</f>
        <v/>
      </c>
      <c r="Q44" s="8">
        <f>IF($D44="","",K44*$J44)</f>
        <v/>
      </c>
      <c r="R44" s="8">
        <f>IF($D44="","",M44*SUM($B$10:$B$13))</f>
        <v/>
      </c>
      <c r="S44" s="8">
        <f>IF($D44="","",IFERROR(K44/$K$51*$E$9,0))</f>
        <v/>
      </c>
      <c r="T44" s="8">
        <f>IF($D44="","",IFERROR(K44/$K$51*$E$10,0))</f>
        <v/>
      </c>
      <c r="U44" s="8">
        <f>IF($D44="","",K44+N44+O44+P44+Q44+R44+S44+T44)</f>
        <v/>
      </c>
      <c r="V44" s="27">
        <f>IF($D44="","",IFERROR(U44/$D44,0))</f>
        <v/>
      </c>
      <c r="W44" s="17">
        <f>IF($D44="","",IFERROR((N44+O44+P44+Q44)/K44,0))</f>
        <v/>
      </c>
    </row>
    <row r="45">
      <c r="A45" s="20" t="n"/>
      <c r="B45" s="20" t="n"/>
      <c r="C45" s="5" t="n"/>
      <c r="D45" s="21" t="n"/>
      <c r="E45" s="22" t="n"/>
      <c r="F45" s="23" t="n"/>
      <c r="G45" s="24" t="n"/>
      <c r="H45" s="24" t="n"/>
      <c r="I45" s="24" t="n"/>
      <c r="J45" s="24" t="n"/>
      <c r="K45" s="8">
        <f>IF($D45="","",$D45*$E45)</f>
        <v/>
      </c>
      <c r="L45" s="25">
        <f>IF($D45="","",$D45*$F45)</f>
        <v/>
      </c>
      <c r="M45" s="26">
        <f>IF($D45="","",IFERROR(IF($B$14="Volume",L45/$L$51,K45/$K$51),0))</f>
        <v/>
      </c>
      <c r="N45" s="8">
        <f>IF($D45="","",K45*$G45)</f>
        <v/>
      </c>
      <c r="O45" s="8">
        <f>IF($D45="","",K45*$H45)</f>
        <v/>
      </c>
      <c r="P45" s="8">
        <f>IF($D45="","",K45*$I45)</f>
        <v/>
      </c>
      <c r="Q45" s="8">
        <f>IF($D45="","",K45*$J45)</f>
        <v/>
      </c>
      <c r="R45" s="8">
        <f>IF($D45="","",M45*SUM($B$10:$B$13))</f>
        <v/>
      </c>
      <c r="S45" s="8">
        <f>IF($D45="","",IFERROR(K45/$K$51*$E$9,0))</f>
        <v/>
      </c>
      <c r="T45" s="8">
        <f>IF($D45="","",IFERROR(K45/$K$51*$E$10,0))</f>
        <v/>
      </c>
      <c r="U45" s="8">
        <f>IF($D45="","",K45+N45+O45+P45+Q45+R45+S45+T45)</f>
        <v/>
      </c>
      <c r="V45" s="27">
        <f>IF($D45="","",IFERROR(U45/$D45,0))</f>
        <v/>
      </c>
      <c r="W45" s="17">
        <f>IF($D45="","",IFERROR((N45+O45+P45+Q45)/K45,0))</f>
        <v/>
      </c>
    </row>
    <row r="46">
      <c r="A46" s="20" t="n"/>
      <c r="B46" s="20" t="n"/>
      <c r="C46" s="5" t="n"/>
      <c r="D46" s="21" t="n"/>
      <c r="E46" s="22" t="n"/>
      <c r="F46" s="23" t="n"/>
      <c r="G46" s="24" t="n"/>
      <c r="H46" s="24" t="n"/>
      <c r="I46" s="24" t="n"/>
      <c r="J46" s="24" t="n"/>
      <c r="K46" s="8">
        <f>IF($D46="","",$D46*$E46)</f>
        <v/>
      </c>
      <c r="L46" s="25">
        <f>IF($D46="","",$D46*$F46)</f>
        <v/>
      </c>
      <c r="M46" s="26">
        <f>IF($D46="","",IFERROR(IF($B$14="Volume",L46/$L$51,K46/$K$51),0))</f>
        <v/>
      </c>
      <c r="N46" s="8">
        <f>IF($D46="","",K46*$G46)</f>
        <v/>
      </c>
      <c r="O46" s="8">
        <f>IF($D46="","",K46*$H46)</f>
        <v/>
      </c>
      <c r="P46" s="8">
        <f>IF($D46="","",K46*$I46)</f>
        <v/>
      </c>
      <c r="Q46" s="8">
        <f>IF($D46="","",K46*$J46)</f>
        <v/>
      </c>
      <c r="R46" s="8">
        <f>IF($D46="","",M46*SUM($B$10:$B$13))</f>
        <v/>
      </c>
      <c r="S46" s="8">
        <f>IF($D46="","",IFERROR(K46/$K$51*$E$9,0))</f>
        <v/>
      </c>
      <c r="T46" s="8">
        <f>IF($D46="","",IFERROR(K46/$K$51*$E$10,0))</f>
        <v/>
      </c>
      <c r="U46" s="8">
        <f>IF($D46="","",K46+N46+O46+P46+Q46+R46+S46+T46)</f>
        <v/>
      </c>
      <c r="V46" s="27">
        <f>IF($D46="","",IFERROR(U46/$D46,0))</f>
        <v/>
      </c>
      <c r="W46" s="17">
        <f>IF($D46="","",IFERROR((N46+O46+P46+Q46)/K46,0))</f>
        <v/>
      </c>
    </row>
    <row r="47">
      <c r="A47" s="20" t="n"/>
      <c r="B47" s="20" t="n"/>
      <c r="C47" s="5" t="n"/>
      <c r="D47" s="21" t="n"/>
      <c r="E47" s="22" t="n"/>
      <c r="F47" s="23" t="n"/>
      <c r="G47" s="24" t="n"/>
      <c r="H47" s="24" t="n"/>
      <c r="I47" s="24" t="n"/>
      <c r="J47" s="24" t="n"/>
      <c r="K47" s="8">
        <f>IF($D47="","",$D47*$E47)</f>
        <v/>
      </c>
      <c r="L47" s="25">
        <f>IF($D47="","",$D47*$F47)</f>
        <v/>
      </c>
      <c r="M47" s="26">
        <f>IF($D47="","",IFERROR(IF($B$14="Volume",L47/$L$51,K47/$K$51),0))</f>
        <v/>
      </c>
      <c r="N47" s="8">
        <f>IF($D47="","",K47*$G47)</f>
        <v/>
      </c>
      <c r="O47" s="8">
        <f>IF($D47="","",K47*$H47)</f>
        <v/>
      </c>
      <c r="P47" s="8">
        <f>IF($D47="","",K47*$I47)</f>
        <v/>
      </c>
      <c r="Q47" s="8">
        <f>IF($D47="","",K47*$J47)</f>
        <v/>
      </c>
      <c r="R47" s="8">
        <f>IF($D47="","",M47*SUM($B$10:$B$13))</f>
        <v/>
      </c>
      <c r="S47" s="8">
        <f>IF($D47="","",IFERROR(K47/$K$51*$E$9,0))</f>
        <v/>
      </c>
      <c r="T47" s="8">
        <f>IF($D47="","",IFERROR(K47/$K$51*$E$10,0))</f>
        <v/>
      </c>
      <c r="U47" s="8">
        <f>IF($D47="","",K47+N47+O47+P47+Q47+R47+S47+T47)</f>
        <v/>
      </c>
      <c r="V47" s="27">
        <f>IF($D47="","",IFERROR(U47/$D47,0))</f>
        <v/>
      </c>
      <c r="W47" s="17">
        <f>IF($D47="","",IFERROR((N47+O47+P47+Q47)/K47,0))</f>
        <v/>
      </c>
    </row>
    <row r="48">
      <c r="A48" s="20" t="n"/>
      <c r="B48" s="20" t="n"/>
      <c r="C48" s="5" t="n"/>
      <c r="D48" s="21" t="n"/>
      <c r="E48" s="22" t="n"/>
      <c r="F48" s="23" t="n"/>
      <c r="G48" s="24" t="n"/>
      <c r="H48" s="24" t="n"/>
      <c r="I48" s="24" t="n"/>
      <c r="J48" s="24" t="n"/>
      <c r="K48" s="8">
        <f>IF($D48="","",$D48*$E48)</f>
        <v/>
      </c>
      <c r="L48" s="25">
        <f>IF($D48="","",$D48*$F48)</f>
        <v/>
      </c>
      <c r="M48" s="26">
        <f>IF($D48="","",IFERROR(IF($B$14="Volume",L48/$L$51,K48/$K$51),0))</f>
        <v/>
      </c>
      <c r="N48" s="8">
        <f>IF($D48="","",K48*$G48)</f>
        <v/>
      </c>
      <c r="O48" s="8">
        <f>IF($D48="","",K48*$H48)</f>
        <v/>
      </c>
      <c r="P48" s="8">
        <f>IF($D48="","",K48*$I48)</f>
        <v/>
      </c>
      <c r="Q48" s="8">
        <f>IF($D48="","",K48*$J48)</f>
        <v/>
      </c>
      <c r="R48" s="8">
        <f>IF($D48="","",M48*SUM($B$10:$B$13))</f>
        <v/>
      </c>
      <c r="S48" s="8">
        <f>IF($D48="","",IFERROR(K48/$K$51*$E$9,0))</f>
        <v/>
      </c>
      <c r="T48" s="8">
        <f>IF($D48="","",IFERROR(K48/$K$51*$E$10,0))</f>
        <v/>
      </c>
      <c r="U48" s="8">
        <f>IF($D48="","",K48+N48+O48+P48+Q48+R48+S48+T48)</f>
        <v/>
      </c>
      <c r="V48" s="27">
        <f>IF($D48="","",IFERROR(U48/$D48,0))</f>
        <v/>
      </c>
      <c r="W48" s="17">
        <f>IF($D48="","",IFERROR((N48+O48+P48+Q48)/K48,0))</f>
        <v/>
      </c>
    </row>
    <row r="49">
      <c r="A49" s="20" t="n"/>
      <c r="B49" s="20" t="n"/>
      <c r="C49" s="5" t="n"/>
      <c r="D49" s="21" t="n"/>
      <c r="E49" s="22" t="n"/>
      <c r="F49" s="23" t="n"/>
      <c r="G49" s="24" t="n"/>
      <c r="H49" s="24" t="n"/>
      <c r="I49" s="24" t="n"/>
      <c r="J49" s="24" t="n"/>
      <c r="K49" s="8">
        <f>IF($D49="","",$D49*$E49)</f>
        <v/>
      </c>
      <c r="L49" s="25">
        <f>IF($D49="","",$D49*$F49)</f>
        <v/>
      </c>
      <c r="M49" s="26">
        <f>IF($D49="","",IFERROR(IF($B$14="Volume",L49/$L$51,K49/$K$51),0))</f>
        <v/>
      </c>
      <c r="N49" s="8">
        <f>IF($D49="","",K49*$G49)</f>
        <v/>
      </c>
      <c r="O49" s="8">
        <f>IF($D49="","",K49*$H49)</f>
        <v/>
      </c>
      <c r="P49" s="8">
        <f>IF($D49="","",K49*$I49)</f>
        <v/>
      </c>
      <c r="Q49" s="8">
        <f>IF($D49="","",K49*$J49)</f>
        <v/>
      </c>
      <c r="R49" s="8">
        <f>IF($D49="","",M49*SUM($B$10:$B$13))</f>
        <v/>
      </c>
      <c r="S49" s="8">
        <f>IF($D49="","",IFERROR(K49/$K$51*$E$9,0))</f>
        <v/>
      </c>
      <c r="T49" s="8">
        <f>IF($D49="","",IFERROR(K49/$K$51*$E$10,0))</f>
        <v/>
      </c>
      <c r="U49" s="8">
        <f>IF($D49="","",K49+N49+O49+P49+Q49+R49+S49+T49)</f>
        <v/>
      </c>
      <c r="V49" s="27">
        <f>IF($D49="","",IFERROR(U49/$D49,0))</f>
        <v/>
      </c>
      <c r="W49" s="17">
        <f>IF($D49="","",IFERROR((N49+O49+P49+Q49)/K49,0))</f>
        <v/>
      </c>
    </row>
    <row r="50">
      <c r="A50" s="20" t="n"/>
      <c r="B50" s="20" t="n"/>
      <c r="C50" s="5" t="n"/>
      <c r="D50" s="21" t="n"/>
      <c r="E50" s="22" t="n"/>
      <c r="F50" s="23" t="n"/>
      <c r="G50" s="24" t="n"/>
      <c r="H50" s="24" t="n"/>
      <c r="I50" s="24" t="n"/>
      <c r="J50" s="24" t="n"/>
      <c r="K50" s="8">
        <f>IF($D50="","",$D50*$E50)</f>
        <v/>
      </c>
      <c r="L50" s="25">
        <f>IF($D50="","",$D50*$F50)</f>
        <v/>
      </c>
      <c r="M50" s="26">
        <f>IF($D50="","",IFERROR(IF($B$14="Volume",L50/$L$51,K50/$K$51),0))</f>
        <v/>
      </c>
      <c r="N50" s="8">
        <f>IF($D50="","",K50*$G50)</f>
        <v/>
      </c>
      <c r="O50" s="8">
        <f>IF($D50="","",K50*$H50)</f>
        <v/>
      </c>
      <c r="P50" s="8">
        <f>IF($D50="","",K50*$I50)</f>
        <v/>
      </c>
      <c r="Q50" s="8">
        <f>IF($D50="","",K50*$J50)</f>
        <v/>
      </c>
      <c r="R50" s="8">
        <f>IF($D50="","",M50*SUM($B$10:$B$13))</f>
        <v/>
      </c>
      <c r="S50" s="8">
        <f>IF($D50="","",IFERROR(K50/$K$51*$E$9,0))</f>
        <v/>
      </c>
      <c r="T50" s="8">
        <f>IF($D50="","",IFERROR(K50/$K$51*$E$10,0))</f>
        <v/>
      </c>
      <c r="U50" s="8">
        <f>IF($D50="","",K50+N50+O50+P50+Q50+R50+S50+T50)</f>
        <v/>
      </c>
      <c r="V50" s="27">
        <f>IF($D50="","",IFERROR(U50/$D50,0))</f>
        <v/>
      </c>
      <c r="W50" s="17">
        <f>IF($D50="","",IFERROR((N50+O50+P50+Q50)/K50,0))</f>
        <v/>
      </c>
    </row>
    <row r="51">
      <c r="A51" s="28" t="inlineStr">
        <is>
          <t>Totals</t>
        </is>
      </c>
      <c r="B51" s="28" t="n"/>
      <c r="C51" s="28" t="n"/>
      <c r="D51" s="29">
        <f>SUM(D21:D50)</f>
        <v/>
      </c>
      <c r="E51" s="28" t="n"/>
      <c r="F51" s="28" t="n"/>
      <c r="G51" s="28" t="n"/>
      <c r="H51" s="28" t="n"/>
      <c r="I51" s="28" t="n"/>
      <c r="J51" s="28" t="n"/>
      <c r="K51" s="30">
        <f>SUM(K21:K50)</f>
        <v/>
      </c>
      <c r="L51" s="31">
        <f>SUM(L21:L50)</f>
        <v/>
      </c>
      <c r="M51" s="28" t="n"/>
      <c r="N51" s="30">
        <f>SUM(N21:N50)</f>
        <v/>
      </c>
      <c r="O51" s="30">
        <f>SUM(O21:O50)</f>
        <v/>
      </c>
      <c r="P51" s="30">
        <f>SUM(P21:P50)</f>
        <v/>
      </c>
      <c r="Q51" s="30">
        <f>SUM(Q21:Q50)</f>
        <v/>
      </c>
      <c r="R51" s="30">
        <f>SUM(R21:R50)</f>
        <v/>
      </c>
      <c r="S51" s="30">
        <f>SUM(S21:S50)</f>
        <v/>
      </c>
      <c r="T51" s="30">
        <f>SUM(T21:T50)</f>
        <v/>
      </c>
      <c r="U51" s="30">
        <f>SUM(U21:U50)</f>
        <v/>
      </c>
      <c r="V51" s="32">
        <f>IFERROR(U51/D51,0)</f>
        <v/>
      </c>
      <c r="W51" s="33">
        <f>IFERROR((N51+O51+P51+Q51)/K51,0)</f>
        <v/>
      </c>
    </row>
  </sheetData>
  <sheetProtection selectLockedCells="0" selectUnlockedCells="0" sheet="1" objects="0" insertRows="1" insertHyperlinks="1" autoFilter="1" scenarios="0" formatColumns="0" deleteColumns="1" insertColumns="1" pivotTables="1" deleteRows="1" formatCells="1" formatRows="0" sort="1"/>
  <dataValidations count="2">
    <dataValidation sqref="B6" showDropDown="0" showInputMessage="0" showErrorMessage="0" allowBlank="0" type="list">
      <formula1>"Ocean,Air"</formula1>
    </dataValidation>
    <dataValidation sqref="B14" showDropDown="0" showInputMessage="0" showErrorMessage="0" allowBlank="0" type="list">
      <formula1>"Value,Volume"</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Supercargo</dc:creator>
  <dc:title xmlns:dc="http://purl.org/dc/elements/1.1/">US landed cost template</dc:title>
  <dcterms:created xmlns:dcterms="http://purl.org/dc/terms/" xmlns:xsi="http://www.w3.org/2001/XMLSchema-instance" xsi:type="dcterms:W3CDTF">2026-09-26T00:00:00Z</dcterms:created>
  <dcterms:modified xmlns:dcterms="http://purl.org/dc/terms/" xmlns:xsi="http://www.w3.org/2001/XMLSchema-instance" xsi:type="dcterms:W3CDTF">2026-09-26T00:00:00Z</dcterms:modified>
  <cp:lastModifiedBy>Supercargo</cp:lastModifiedBy>
</cp:coreProperties>
</file>